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767bc6245dff04e/Documentos/Projetos/Projeto Alfa/Planilhas/Terrenos/Fatores de homogeneização/"/>
    </mc:Choice>
  </mc:AlternateContent>
  <xr:revisionPtr revIDLastSave="24" documentId="8_{7F88D060-FC40-4010-A88A-BB959248FE3E}" xr6:coauthVersionLast="47" xr6:coauthVersionMax="47" xr10:uidLastSave="{9D54988D-B771-4597-9816-0EEA868616D5}"/>
  <workbookProtection workbookAlgorithmName="SHA-512" workbookHashValue="Z0KwBsFLJBF/yTYlFo/BQ068Q3dUCmW2H4sKHdAe2ibzD/Vtz60wrGDb5ftIBt3JGc+4wmp9maK7oX4+lcD/Pg==" workbookSaltValue="/UxSVhVm/aB+mfhnaeBbRg==" workbookSpinCount="100000" lockStructure="1"/>
  <bookViews>
    <workbookView xWindow="-120" yWindow="-120" windowWidth="29040" windowHeight="15720" tabRatio="767" xr2:uid="{6508EFDF-4289-4AD2-884C-3D616334D4BC}"/>
  </bookViews>
  <sheets>
    <sheet name="PROFUNDIDADE" sheetId="6" r:id="rId1"/>
    <sheet name="PROFUNDIDADE EQUIVALENTE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" i="7" l="1"/>
  <c r="C87" i="6"/>
  <c r="C72" i="6"/>
  <c r="C58" i="6"/>
  <c r="C45" i="6"/>
  <c r="C32" i="6"/>
  <c r="F58" i="6"/>
  <c r="F60" i="6" s="1"/>
  <c r="G10" i="6"/>
  <c r="F56" i="6" s="1"/>
  <c r="G8" i="6" a="1"/>
  <c r="G8" i="6" s="1"/>
  <c r="V293" i="6"/>
  <c r="V294" i="6"/>
  <c r="V295" i="6"/>
  <c r="V296" i="6"/>
  <c r="V297" i="6"/>
  <c r="V298" i="6"/>
  <c r="V299" i="6"/>
  <c r="V300" i="6"/>
  <c r="V301" i="6"/>
  <c r="V302" i="6"/>
  <c r="V303" i="6"/>
  <c r="V304" i="6"/>
  <c r="V305" i="6"/>
  <c r="V306" i="6"/>
  <c r="V307" i="6"/>
  <c r="V308" i="6"/>
  <c r="V309" i="6"/>
  <c r="V310" i="6"/>
  <c r="V311" i="6"/>
  <c r="V312" i="6"/>
  <c r="V313" i="6"/>
  <c r="V314" i="6"/>
  <c r="V315" i="6"/>
  <c r="V316" i="6"/>
  <c r="V317" i="6"/>
  <c r="V318" i="6"/>
  <c r="V319" i="6"/>
  <c r="V320" i="6"/>
  <c r="V321" i="6"/>
  <c r="V322" i="6"/>
  <c r="V323" i="6"/>
  <c r="V324" i="6"/>
  <c r="V325" i="6"/>
  <c r="V326" i="6"/>
  <c r="V327" i="6"/>
  <c r="V328" i="6"/>
  <c r="V329" i="6"/>
  <c r="V330" i="6"/>
  <c r="V331" i="6"/>
  <c r="V332" i="6"/>
  <c r="V333" i="6"/>
  <c r="V334" i="6"/>
  <c r="V335" i="6"/>
  <c r="V336" i="6"/>
  <c r="V337" i="6"/>
  <c r="V338" i="6"/>
  <c r="V339" i="6"/>
  <c r="V340" i="6"/>
  <c r="V341" i="6"/>
  <c r="V342" i="6"/>
  <c r="V343" i="6"/>
  <c r="V344" i="6"/>
  <c r="V345" i="6"/>
  <c r="V346" i="6"/>
  <c r="V347" i="6"/>
  <c r="V348" i="6"/>
  <c r="V349" i="6"/>
  <c r="V350" i="6"/>
  <c r="V351" i="6"/>
  <c r="V352" i="6"/>
  <c r="V353" i="6"/>
  <c r="V354" i="6"/>
  <c r="V355" i="6"/>
  <c r="V356" i="6"/>
  <c r="V357" i="6"/>
  <c r="V358" i="6"/>
  <c r="V359" i="6"/>
  <c r="V360" i="6"/>
  <c r="V361" i="6"/>
  <c r="V362" i="6"/>
  <c r="V363" i="6"/>
  <c r="V364" i="6"/>
  <c r="V365" i="6"/>
  <c r="V366" i="6"/>
  <c r="V367" i="6"/>
  <c r="V368" i="6"/>
  <c r="V369" i="6"/>
  <c r="V370" i="6"/>
  <c r="V371" i="6"/>
  <c r="V372" i="6"/>
  <c r="V373" i="6"/>
  <c r="V374" i="6"/>
  <c r="V375" i="6"/>
  <c r="V376" i="6"/>
  <c r="V377" i="6"/>
  <c r="V378" i="6"/>
  <c r="V379" i="6"/>
  <c r="V380" i="6"/>
  <c r="V381" i="6"/>
  <c r="V382" i="6"/>
  <c r="V383" i="6"/>
  <c r="V384" i="6"/>
  <c r="V385" i="6"/>
  <c r="V386" i="6"/>
  <c r="V387" i="6"/>
  <c r="V388" i="6"/>
  <c r="V389" i="6"/>
  <c r="V390" i="6"/>
  <c r="V391" i="6"/>
  <c r="V392" i="6"/>
  <c r="V393" i="6"/>
  <c r="V394" i="6"/>
  <c r="V395" i="6"/>
  <c r="V396" i="6"/>
  <c r="V397" i="6"/>
  <c r="V398" i="6"/>
  <c r="V399" i="6"/>
  <c r="V400" i="6"/>
  <c r="V401" i="6"/>
  <c r="V402" i="6"/>
  <c r="V403" i="6"/>
  <c r="V404" i="6"/>
  <c r="V405" i="6"/>
  <c r="V406" i="6"/>
  <c r="V407" i="6"/>
  <c r="V408" i="6"/>
  <c r="V409" i="6"/>
  <c r="V410" i="6"/>
  <c r="V411" i="6"/>
  <c r="V412" i="6"/>
  <c r="V413" i="6"/>
  <c r="V414" i="6"/>
  <c r="V415" i="6"/>
  <c r="V416" i="6"/>
  <c r="V417" i="6"/>
  <c r="V418" i="6"/>
  <c r="V419" i="6"/>
  <c r="V420" i="6"/>
  <c r="V421" i="6"/>
  <c r="V422" i="6"/>
  <c r="V423" i="6"/>
  <c r="V424" i="6"/>
  <c r="V425" i="6"/>
  <c r="V426" i="6"/>
  <c r="V427" i="6"/>
  <c r="V428" i="6"/>
  <c r="V429" i="6"/>
  <c r="V430" i="6"/>
  <c r="V431" i="6"/>
  <c r="V432" i="6"/>
  <c r="V433" i="6"/>
  <c r="V434" i="6"/>
  <c r="V435" i="6"/>
  <c r="V436" i="6"/>
  <c r="V437" i="6"/>
  <c r="V438" i="6"/>
  <c r="V439" i="6"/>
  <c r="V440" i="6"/>
  <c r="V441" i="6"/>
  <c r="V442" i="6"/>
  <c r="V443" i="6"/>
  <c r="V444" i="6"/>
  <c r="V445" i="6"/>
  <c r="V446" i="6"/>
  <c r="V447" i="6"/>
  <c r="V448" i="6"/>
  <c r="V449" i="6"/>
  <c r="V450" i="6"/>
  <c r="V451" i="6"/>
  <c r="V452" i="6"/>
  <c r="V453" i="6"/>
  <c r="V454" i="6"/>
  <c r="V455" i="6"/>
  <c r="V456" i="6"/>
  <c r="V457" i="6"/>
  <c r="V458" i="6"/>
  <c r="V459" i="6"/>
  <c r="V460" i="6"/>
  <c r="V461" i="6"/>
  <c r="V462" i="6"/>
  <c r="V463" i="6"/>
  <c r="V464" i="6"/>
  <c r="V465" i="6"/>
  <c r="V466" i="6"/>
  <c r="V467" i="6"/>
  <c r="V468" i="6"/>
  <c r="V469" i="6"/>
  <c r="V470" i="6"/>
  <c r="V471" i="6"/>
  <c r="V472" i="6"/>
  <c r="V473" i="6"/>
  <c r="V474" i="6"/>
  <c r="V475" i="6"/>
  <c r="V476" i="6"/>
  <c r="V477" i="6"/>
  <c r="V478" i="6"/>
  <c r="V479" i="6"/>
  <c r="V480" i="6"/>
  <c r="V481" i="6"/>
  <c r="V482" i="6"/>
  <c r="V483" i="6"/>
  <c r="V484" i="6"/>
  <c r="V485" i="6"/>
  <c r="V486" i="6"/>
  <c r="V487" i="6"/>
  <c r="V488" i="6"/>
  <c r="V489" i="6"/>
  <c r="V490" i="6"/>
  <c r="V491" i="6"/>
  <c r="V492" i="6"/>
  <c r="V493" i="6"/>
  <c r="V494" i="6"/>
  <c r="V495" i="6"/>
  <c r="V496" i="6"/>
  <c r="V497" i="6"/>
  <c r="V498" i="6"/>
  <c r="V499" i="6"/>
  <c r="V500" i="6"/>
  <c r="V501" i="6"/>
  <c r="V502" i="6"/>
  <c r="V503" i="6"/>
  <c r="V504" i="6"/>
  <c r="V505" i="6"/>
  <c r="V506" i="6"/>
  <c r="V507" i="6"/>
  <c r="V508" i="6"/>
  <c r="V509" i="6"/>
  <c r="V510" i="6"/>
  <c r="V511" i="6"/>
  <c r="V512" i="6"/>
  <c r="V513" i="6"/>
  <c r="V514" i="6"/>
  <c r="V515" i="6"/>
  <c r="V516" i="6"/>
  <c r="V517" i="6"/>
  <c r="V518" i="6"/>
  <c r="V519" i="6"/>
  <c r="V520" i="6"/>
  <c r="V521" i="6"/>
  <c r="V522" i="6"/>
  <c r="V523" i="6"/>
  <c r="V524" i="6"/>
  <c r="V525" i="6"/>
  <c r="V526" i="6"/>
  <c r="V527" i="6"/>
  <c r="V528" i="6"/>
  <c r="V529" i="6"/>
  <c r="V530" i="6"/>
  <c r="V531" i="6"/>
  <c r="V532" i="6"/>
  <c r="V533" i="6"/>
  <c r="V534" i="6"/>
  <c r="V535" i="6"/>
  <c r="V536" i="6"/>
  <c r="V537" i="6"/>
  <c r="V538" i="6"/>
  <c r="V539" i="6"/>
  <c r="V540" i="6"/>
  <c r="V541" i="6"/>
  <c r="V542" i="6"/>
  <c r="V543" i="6"/>
  <c r="V544" i="6"/>
  <c r="V545" i="6"/>
  <c r="V546" i="6"/>
  <c r="V547" i="6"/>
  <c r="V548" i="6"/>
  <c r="V549" i="6"/>
  <c r="V550" i="6"/>
  <c r="V551" i="6"/>
  <c r="U294" i="6" a="1"/>
  <c r="U294" i="6" s="1"/>
  <c r="W294" i="6" s="1"/>
  <c r="X294" i="6" s="1"/>
  <c r="U297" i="6" a="1"/>
  <c r="U297" i="6" s="1"/>
  <c r="W297" i="6" s="1"/>
  <c r="X297" i="6" s="1"/>
  <c r="U293" i="6" a="1"/>
  <c r="U293" i="6" s="1"/>
  <c r="W293" i="6" s="1"/>
  <c r="X293" i="6" s="1"/>
  <c r="U295" i="6" a="1"/>
  <c r="U295" i="6" s="1"/>
  <c r="W295" i="6" s="1"/>
  <c r="X295" i="6" s="1"/>
  <c r="U296" i="6" a="1"/>
  <c r="U296" i="6" s="1"/>
  <c r="W296" i="6" s="1"/>
  <c r="X296" i="6" s="1"/>
  <c r="U298" i="6" a="1"/>
  <c r="U298" i="6" s="1"/>
  <c r="W298" i="6" s="1"/>
  <c r="X298" i="6" s="1"/>
  <c r="U299" i="6" a="1"/>
  <c r="U299" i="6" s="1"/>
  <c r="W299" i="6" s="1"/>
  <c r="X299" i="6" s="1"/>
  <c r="U300" i="6" a="1"/>
  <c r="U300" i="6" s="1"/>
  <c r="W300" i="6" s="1"/>
  <c r="X300" i="6" s="1"/>
  <c r="U301" i="6" a="1"/>
  <c r="U301" i="6" s="1"/>
  <c r="W301" i="6" s="1"/>
  <c r="X301" i="6" s="1"/>
  <c r="U302" i="6" a="1"/>
  <c r="U302" i="6" s="1"/>
  <c r="W302" i="6" s="1"/>
  <c r="X302" i="6" s="1"/>
  <c r="U303" i="6" a="1"/>
  <c r="U303" i="6" s="1"/>
  <c r="W303" i="6" s="1"/>
  <c r="X303" i="6" s="1"/>
  <c r="U304" i="6" a="1"/>
  <c r="U304" i="6" s="1"/>
  <c r="W304" i="6" s="1"/>
  <c r="X304" i="6" s="1"/>
  <c r="U305" i="6" a="1"/>
  <c r="U305" i="6" s="1"/>
  <c r="W305" i="6" s="1"/>
  <c r="X305" i="6" s="1"/>
  <c r="U306" i="6" a="1"/>
  <c r="U306" i="6" s="1"/>
  <c r="W306" i="6" s="1"/>
  <c r="X306" i="6" s="1"/>
  <c r="U307" i="6" a="1"/>
  <c r="U307" i="6" s="1"/>
  <c r="W307" i="6" s="1"/>
  <c r="X307" i="6" s="1"/>
  <c r="U308" i="6" a="1"/>
  <c r="U308" i="6" s="1"/>
  <c r="W308" i="6" s="1"/>
  <c r="X308" i="6" s="1"/>
  <c r="U309" i="6" a="1"/>
  <c r="U309" i="6" s="1"/>
  <c r="W309" i="6" s="1"/>
  <c r="X309" i="6" s="1"/>
  <c r="U310" i="6" a="1"/>
  <c r="U310" i="6" s="1"/>
  <c r="W310" i="6" s="1"/>
  <c r="X310" i="6" s="1"/>
  <c r="U311" i="6" a="1"/>
  <c r="U311" i="6" s="1"/>
  <c r="W311" i="6" s="1"/>
  <c r="X311" i="6" s="1"/>
  <c r="U312" i="6" a="1"/>
  <c r="U312" i="6" s="1"/>
  <c r="W312" i="6" s="1"/>
  <c r="X312" i="6" s="1"/>
  <c r="U313" i="6" a="1"/>
  <c r="U313" i="6" s="1"/>
  <c r="W313" i="6" s="1"/>
  <c r="X313" i="6" s="1"/>
  <c r="U314" i="6" a="1"/>
  <c r="U314" i="6" s="1"/>
  <c r="W314" i="6" s="1"/>
  <c r="X314" i="6" s="1"/>
  <c r="U315" i="6" a="1"/>
  <c r="U315" i="6" s="1"/>
  <c r="W315" i="6" s="1"/>
  <c r="X315" i="6" s="1"/>
  <c r="U316" i="6" a="1"/>
  <c r="U316" i="6" s="1"/>
  <c r="W316" i="6" s="1"/>
  <c r="X316" i="6" s="1"/>
  <c r="U317" i="6" a="1"/>
  <c r="U317" i="6" s="1"/>
  <c r="W317" i="6" s="1"/>
  <c r="X317" i="6" s="1"/>
  <c r="U318" i="6" a="1"/>
  <c r="U318" i="6" s="1"/>
  <c r="W318" i="6" s="1"/>
  <c r="X318" i="6" s="1"/>
  <c r="U319" i="6" a="1"/>
  <c r="U319" i="6" s="1"/>
  <c r="W319" i="6" s="1"/>
  <c r="X319" i="6" s="1"/>
  <c r="U320" i="6" a="1"/>
  <c r="U320" i="6" s="1"/>
  <c r="W320" i="6" s="1"/>
  <c r="X320" i="6" s="1"/>
  <c r="U321" i="6" a="1"/>
  <c r="U321" i="6" s="1"/>
  <c r="W321" i="6" s="1"/>
  <c r="X321" i="6" s="1"/>
  <c r="U322" i="6" a="1"/>
  <c r="U322" i="6" s="1"/>
  <c r="W322" i="6" s="1"/>
  <c r="X322" i="6" s="1"/>
  <c r="U323" i="6" a="1"/>
  <c r="U323" i="6" s="1"/>
  <c r="W323" i="6" s="1"/>
  <c r="X323" i="6" s="1"/>
  <c r="U324" i="6" a="1"/>
  <c r="U324" i="6" s="1"/>
  <c r="W324" i="6" s="1"/>
  <c r="X324" i="6" s="1"/>
  <c r="U325" i="6" a="1"/>
  <c r="U325" i="6" s="1"/>
  <c r="W325" i="6" s="1"/>
  <c r="X325" i="6" s="1"/>
  <c r="U326" i="6" a="1"/>
  <c r="U326" i="6" s="1"/>
  <c r="W326" i="6" s="1"/>
  <c r="X326" i="6" s="1"/>
  <c r="U327" i="6" a="1"/>
  <c r="U327" i="6" s="1"/>
  <c r="W327" i="6" s="1"/>
  <c r="X327" i="6" s="1"/>
  <c r="U328" i="6" a="1"/>
  <c r="U328" i="6" s="1"/>
  <c r="W328" i="6" s="1"/>
  <c r="X328" i="6" s="1"/>
  <c r="U329" i="6" a="1"/>
  <c r="U329" i="6" s="1"/>
  <c r="W329" i="6" s="1"/>
  <c r="X329" i="6" s="1"/>
  <c r="U330" i="6" a="1"/>
  <c r="U330" i="6" s="1"/>
  <c r="W330" i="6" s="1"/>
  <c r="X330" i="6" s="1"/>
  <c r="U331" i="6" a="1"/>
  <c r="U331" i="6" s="1"/>
  <c r="W331" i="6" s="1"/>
  <c r="X331" i="6" s="1"/>
  <c r="U332" i="6" a="1"/>
  <c r="U332" i="6" s="1"/>
  <c r="W332" i="6" s="1"/>
  <c r="X332" i="6" s="1"/>
  <c r="U333" i="6" a="1"/>
  <c r="U333" i="6" s="1"/>
  <c r="W333" i="6" s="1"/>
  <c r="X333" i="6" s="1"/>
  <c r="U334" i="6" a="1"/>
  <c r="U334" i="6" s="1"/>
  <c r="W334" i="6" s="1"/>
  <c r="X334" i="6" s="1"/>
  <c r="U335" i="6" a="1"/>
  <c r="U335" i="6" s="1"/>
  <c r="W335" i="6" s="1"/>
  <c r="X335" i="6" s="1"/>
  <c r="U336" i="6" a="1"/>
  <c r="U336" i="6" s="1"/>
  <c r="W336" i="6" s="1"/>
  <c r="X336" i="6" s="1"/>
  <c r="U337" i="6" a="1"/>
  <c r="U337" i="6" s="1"/>
  <c r="W337" i="6" s="1"/>
  <c r="X337" i="6" s="1"/>
  <c r="U338" i="6" a="1"/>
  <c r="U338" i="6" s="1"/>
  <c r="W338" i="6" s="1"/>
  <c r="X338" i="6" s="1"/>
  <c r="U339" i="6" a="1"/>
  <c r="U339" i="6" s="1"/>
  <c r="W339" i="6" s="1"/>
  <c r="X339" i="6" s="1"/>
  <c r="U340" i="6" a="1"/>
  <c r="U340" i="6" s="1"/>
  <c r="W340" i="6" s="1"/>
  <c r="X340" i="6" s="1"/>
  <c r="U341" i="6" a="1"/>
  <c r="U341" i="6" s="1"/>
  <c r="W341" i="6" s="1"/>
  <c r="X341" i="6" s="1"/>
  <c r="U342" i="6" a="1"/>
  <c r="U342" i="6" s="1"/>
  <c r="W342" i="6" s="1"/>
  <c r="X342" i="6" s="1"/>
  <c r="U343" i="6" a="1"/>
  <c r="U343" i="6" s="1"/>
  <c r="W343" i="6" s="1"/>
  <c r="X343" i="6" s="1"/>
  <c r="U344" i="6" a="1"/>
  <c r="U344" i="6" s="1"/>
  <c r="W344" i="6" s="1"/>
  <c r="X344" i="6" s="1"/>
  <c r="U345" i="6" a="1"/>
  <c r="U345" i="6" s="1"/>
  <c r="W345" i="6" s="1"/>
  <c r="X345" i="6" s="1"/>
  <c r="U346" i="6" a="1"/>
  <c r="U346" i="6" s="1"/>
  <c r="W346" i="6" s="1"/>
  <c r="X346" i="6" s="1"/>
  <c r="U347" i="6" a="1"/>
  <c r="U347" i="6" s="1"/>
  <c r="W347" i="6" s="1"/>
  <c r="X347" i="6" s="1"/>
  <c r="U348" i="6" a="1"/>
  <c r="U348" i="6" s="1"/>
  <c r="W348" i="6" s="1"/>
  <c r="X348" i="6" s="1"/>
  <c r="U349" i="6" a="1"/>
  <c r="U349" i="6" s="1"/>
  <c r="W349" i="6" s="1"/>
  <c r="X349" i="6" s="1"/>
  <c r="U350" i="6" a="1"/>
  <c r="U350" i="6" s="1"/>
  <c r="W350" i="6" s="1"/>
  <c r="X350" i="6" s="1"/>
  <c r="U351" i="6" a="1"/>
  <c r="U351" i="6" s="1"/>
  <c r="W351" i="6" s="1"/>
  <c r="X351" i="6" s="1"/>
  <c r="U352" i="6" a="1"/>
  <c r="U352" i="6" s="1"/>
  <c r="W352" i="6" s="1"/>
  <c r="X352" i="6" s="1"/>
  <c r="U353" i="6" a="1"/>
  <c r="U353" i="6" s="1"/>
  <c r="W353" i="6" s="1"/>
  <c r="X353" i="6" s="1"/>
  <c r="U354" i="6" a="1"/>
  <c r="U354" i="6" s="1"/>
  <c r="W354" i="6" s="1"/>
  <c r="X354" i="6" s="1"/>
  <c r="U355" i="6" a="1"/>
  <c r="U355" i="6" s="1"/>
  <c r="W355" i="6" s="1"/>
  <c r="X355" i="6" s="1"/>
  <c r="U356" i="6" a="1"/>
  <c r="U356" i="6" s="1"/>
  <c r="W356" i="6" s="1"/>
  <c r="X356" i="6" s="1"/>
  <c r="U357" i="6" a="1"/>
  <c r="U357" i="6" s="1"/>
  <c r="W357" i="6" s="1"/>
  <c r="X357" i="6" s="1"/>
  <c r="U358" i="6" a="1"/>
  <c r="U358" i="6" s="1"/>
  <c r="W358" i="6" s="1"/>
  <c r="X358" i="6" s="1"/>
  <c r="U359" i="6" a="1"/>
  <c r="U359" i="6" s="1"/>
  <c r="W359" i="6" s="1"/>
  <c r="X359" i="6" s="1"/>
  <c r="U360" i="6" a="1"/>
  <c r="U360" i="6" s="1"/>
  <c r="W360" i="6" s="1"/>
  <c r="X360" i="6" s="1"/>
  <c r="U361" i="6" a="1"/>
  <c r="U361" i="6" s="1"/>
  <c r="W361" i="6" s="1"/>
  <c r="X361" i="6" s="1"/>
  <c r="U362" i="6" a="1"/>
  <c r="U362" i="6" s="1"/>
  <c r="W362" i="6" s="1"/>
  <c r="X362" i="6" s="1"/>
  <c r="U363" i="6" a="1"/>
  <c r="U363" i="6" s="1"/>
  <c r="W363" i="6" s="1"/>
  <c r="X363" i="6" s="1"/>
  <c r="U364" i="6" a="1"/>
  <c r="U364" i="6" s="1"/>
  <c r="W364" i="6" s="1"/>
  <c r="X364" i="6" s="1"/>
  <c r="U365" i="6" a="1"/>
  <c r="U365" i="6" s="1"/>
  <c r="W365" i="6" s="1"/>
  <c r="X365" i="6" s="1"/>
  <c r="U366" i="6" a="1"/>
  <c r="U366" i="6" s="1"/>
  <c r="W366" i="6" s="1"/>
  <c r="X366" i="6" s="1"/>
  <c r="U367" i="6" a="1"/>
  <c r="U367" i="6" s="1"/>
  <c r="W367" i="6" s="1"/>
  <c r="X367" i="6" s="1"/>
  <c r="U368" i="6" a="1"/>
  <c r="U368" i="6" s="1"/>
  <c r="W368" i="6" s="1"/>
  <c r="X368" i="6" s="1"/>
  <c r="U369" i="6" a="1"/>
  <c r="U369" i="6" s="1"/>
  <c r="W369" i="6" s="1"/>
  <c r="X369" i="6" s="1"/>
  <c r="U370" i="6" a="1"/>
  <c r="U370" i="6" s="1"/>
  <c r="W370" i="6" s="1"/>
  <c r="X370" i="6" s="1"/>
  <c r="U371" i="6" a="1"/>
  <c r="U371" i="6" s="1"/>
  <c r="W371" i="6" s="1"/>
  <c r="X371" i="6" s="1"/>
  <c r="U372" i="6" a="1"/>
  <c r="U372" i="6" s="1"/>
  <c r="W372" i="6" s="1"/>
  <c r="X372" i="6" s="1"/>
  <c r="U373" i="6" a="1"/>
  <c r="U373" i="6" s="1"/>
  <c r="W373" i="6" s="1"/>
  <c r="X373" i="6" s="1"/>
  <c r="U374" i="6" a="1"/>
  <c r="U374" i="6" s="1"/>
  <c r="W374" i="6" s="1"/>
  <c r="X374" i="6" s="1"/>
  <c r="U375" i="6" a="1"/>
  <c r="U375" i="6" s="1"/>
  <c r="W375" i="6" s="1"/>
  <c r="X375" i="6" s="1"/>
  <c r="U376" i="6" a="1"/>
  <c r="U376" i="6" s="1"/>
  <c r="W376" i="6" s="1"/>
  <c r="X376" i="6" s="1"/>
  <c r="U377" i="6" a="1"/>
  <c r="U377" i="6" s="1"/>
  <c r="W377" i="6" s="1"/>
  <c r="X377" i="6" s="1"/>
  <c r="U378" i="6" a="1"/>
  <c r="U378" i="6" s="1"/>
  <c r="W378" i="6" s="1"/>
  <c r="X378" i="6" s="1"/>
  <c r="U379" i="6" a="1"/>
  <c r="U379" i="6" s="1"/>
  <c r="W379" i="6" s="1"/>
  <c r="X379" i="6" s="1"/>
  <c r="U380" i="6" a="1"/>
  <c r="U380" i="6" s="1"/>
  <c r="W380" i="6" s="1"/>
  <c r="X380" i="6" s="1"/>
  <c r="U381" i="6" a="1"/>
  <c r="U381" i="6" s="1"/>
  <c r="W381" i="6" s="1"/>
  <c r="X381" i="6" s="1"/>
  <c r="U382" i="6" a="1"/>
  <c r="U382" i="6" s="1"/>
  <c r="W382" i="6" s="1"/>
  <c r="X382" i="6" s="1"/>
  <c r="U383" i="6" a="1"/>
  <c r="U383" i="6" s="1"/>
  <c r="W383" i="6" s="1"/>
  <c r="X383" i="6" s="1"/>
  <c r="U384" i="6" a="1"/>
  <c r="U384" i="6" s="1"/>
  <c r="W384" i="6" s="1"/>
  <c r="X384" i="6" s="1"/>
  <c r="U385" i="6" a="1"/>
  <c r="U385" i="6" s="1"/>
  <c r="W385" i="6" s="1"/>
  <c r="X385" i="6" s="1"/>
  <c r="U386" i="6" a="1"/>
  <c r="U386" i="6" s="1"/>
  <c r="W386" i="6" s="1"/>
  <c r="X386" i="6" s="1"/>
  <c r="U387" i="6" a="1"/>
  <c r="U387" i="6" s="1"/>
  <c r="W387" i="6" s="1"/>
  <c r="X387" i="6" s="1"/>
  <c r="U388" i="6" a="1"/>
  <c r="U388" i="6" s="1"/>
  <c r="W388" i="6" s="1"/>
  <c r="X388" i="6" s="1"/>
  <c r="U389" i="6" a="1"/>
  <c r="U389" i="6" s="1"/>
  <c r="W389" i="6" s="1"/>
  <c r="X389" i="6" s="1"/>
  <c r="U390" i="6" a="1"/>
  <c r="U390" i="6" s="1"/>
  <c r="W390" i="6" s="1"/>
  <c r="X390" i="6" s="1"/>
  <c r="U391" i="6" a="1"/>
  <c r="U391" i="6" s="1"/>
  <c r="W391" i="6" s="1"/>
  <c r="X391" i="6" s="1"/>
  <c r="U392" i="6" a="1"/>
  <c r="U392" i="6" s="1"/>
  <c r="W392" i="6" s="1"/>
  <c r="X392" i="6" s="1"/>
  <c r="U393" i="6" a="1"/>
  <c r="U393" i="6" s="1"/>
  <c r="W393" i="6" s="1"/>
  <c r="X393" i="6" s="1"/>
  <c r="U394" i="6" a="1"/>
  <c r="U394" i="6" s="1"/>
  <c r="W394" i="6" s="1"/>
  <c r="X394" i="6" s="1"/>
  <c r="U395" i="6" a="1"/>
  <c r="U395" i="6" s="1"/>
  <c r="W395" i="6" s="1"/>
  <c r="X395" i="6" s="1"/>
  <c r="U396" i="6" a="1"/>
  <c r="U396" i="6" s="1"/>
  <c r="W396" i="6" s="1"/>
  <c r="X396" i="6" s="1"/>
  <c r="U397" i="6" a="1"/>
  <c r="U397" i="6" s="1"/>
  <c r="W397" i="6" s="1"/>
  <c r="X397" i="6" s="1"/>
  <c r="U398" i="6" a="1"/>
  <c r="U398" i="6" s="1"/>
  <c r="W398" i="6" s="1"/>
  <c r="X398" i="6" s="1"/>
  <c r="U399" i="6" a="1"/>
  <c r="U399" i="6" s="1"/>
  <c r="W399" i="6" s="1"/>
  <c r="X399" i="6" s="1"/>
  <c r="U400" i="6" a="1"/>
  <c r="U400" i="6" s="1"/>
  <c r="W400" i="6" s="1"/>
  <c r="X400" i="6" s="1"/>
  <c r="U401" i="6" a="1"/>
  <c r="U401" i="6" s="1"/>
  <c r="W401" i="6" s="1"/>
  <c r="X401" i="6" s="1"/>
  <c r="U402" i="6" a="1"/>
  <c r="U402" i="6" s="1"/>
  <c r="W402" i="6" s="1"/>
  <c r="X402" i="6" s="1"/>
  <c r="U403" i="6" a="1"/>
  <c r="U403" i="6" s="1"/>
  <c r="W403" i="6" s="1"/>
  <c r="X403" i="6" s="1"/>
  <c r="U404" i="6" a="1"/>
  <c r="U404" i="6" s="1"/>
  <c r="W404" i="6" s="1"/>
  <c r="X404" i="6" s="1"/>
  <c r="U405" i="6" a="1"/>
  <c r="U405" i="6" s="1"/>
  <c r="W405" i="6" s="1"/>
  <c r="X405" i="6" s="1"/>
  <c r="U406" i="6" a="1"/>
  <c r="U406" i="6" s="1"/>
  <c r="W406" i="6" s="1"/>
  <c r="X406" i="6" s="1"/>
  <c r="U407" i="6" a="1"/>
  <c r="U407" i="6" s="1"/>
  <c r="W407" i="6" s="1"/>
  <c r="X407" i="6" s="1"/>
  <c r="U408" i="6" a="1"/>
  <c r="U408" i="6" s="1"/>
  <c r="W408" i="6" s="1"/>
  <c r="X408" i="6" s="1"/>
  <c r="U409" i="6" a="1"/>
  <c r="U409" i="6" s="1"/>
  <c r="W409" i="6" s="1"/>
  <c r="X409" i="6" s="1"/>
  <c r="U410" i="6" a="1"/>
  <c r="U410" i="6" s="1"/>
  <c r="W410" i="6" s="1"/>
  <c r="X410" i="6" s="1"/>
  <c r="U411" i="6" a="1"/>
  <c r="U411" i="6" s="1"/>
  <c r="W411" i="6" s="1"/>
  <c r="X411" i="6" s="1"/>
  <c r="U412" i="6" a="1"/>
  <c r="U412" i="6" s="1"/>
  <c r="W412" i="6" s="1"/>
  <c r="X412" i="6" s="1"/>
  <c r="U413" i="6" a="1"/>
  <c r="U413" i="6" s="1"/>
  <c r="W413" i="6" s="1"/>
  <c r="X413" i="6" s="1"/>
  <c r="U414" i="6" a="1"/>
  <c r="U414" i="6" s="1"/>
  <c r="W414" i="6" s="1"/>
  <c r="X414" i="6" s="1"/>
  <c r="U415" i="6" a="1"/>
  <c r="U415" i="6" s="1"/>
  <c r="W415" i="6" s="1"/>
  <c r="X415" i="6" s="1"/>
  <c r="U416" i="6" a="1"/>
  <c r="U416" i="6" s="1"/>
  <c r="W416" i="6" s="1"/>
  <c r="X416" i="6" s="1"/>
  <c r="U417" i="6" a="1"/>
  <c r="U417" i="6" s="1"/>
  <c r="W417" i="6" s="1"/>
  <c r="X417" i="6" s="1"/>
  <c r="U418" i="6" a="1"/>
  <c r="U418" i="6" s="1"/>
  <c r="W418" i="6" s="1"/>
  <c r="X418" i="6" s="1"/>
  <c r="U419" i="6" a="1"/>
  <c r="U419" i="6" s="1"/>
  <c r="W419" i="6" s="1"/>
  <c r="X419" i="6" s="1"/>
  <c r="U420" i="6" a="1"/>
  <c r="U420" i="6" s="1"/>
  <c r="W420" i="6" s="1"/>
  <c r="X420" i="6" s="1"/>
  <c r="U421" i="6" a="1"/>
  <c r="U421" i="6" s="1"/>
  <c r="W421" i="6" s="1"/>
  <c r="X421" i="6" s="1"/>
  <c r="U422" i="6" a="1"/>
  <c r="U422" i="6" s="1"/>
  <c r="W422" i="6" s="1"/>
  <c r="X422" i="6" s="1"/>
  <c r="U423" i="6" a="1"/>
  <c r="U423" i="6" s="1"/>
  <c r="W423" i="6" s="1"/>
  <c r="X423" i="6" s="1"/>
  <c r="U424" i="6" a="1"/>
  <c r="U424" i="6" s="1"/>
  <c r="W424" i="6" s="1"/>
  <c r="X424" i="6" s="1"/>
  <c r="U425" i="6" a="1"/>
  <c r="U425" i="6" s="1"/>
  <c r="W425" i="6" s="1"/>
  <c r="X425" i="6" s="1"/>
  <c r="U426" i="6" a="1"/>
  <c r="U426" i="6" s="1"/>
  <c r="W426" i="6" s="1"/>
  <c r="X426" i="6" s="1"/>
  <c r="U427" i="6" a="1"/>
  <c r="U427" i="6" s="1"/>
  <c r="W427" i="6" s="1"/>
  <c r="X427" i="6" s="1"/>
  <c r="U428" i="6" a="1"/>
  <c r="U428" i="6" s="1"/>
  <c r="W428" i="6" s="1"/>
  <c r="X428" i="6" s="1"/>
  <c r="U429" i="6" a="1"/>
  <c r="U429" i="6" s="1"/>
  <c r="W429" i="6" s="1"/>
  <c r="X429" i="6" s="1"/>
  <c r="U430" i="6" a="1"/>
  <c r="U430" i="6" s="1"/>
  <c r="W430" i="6" s="1"/>
  <c r="X430" i="6" s="1"/>
  <c r="U431" i="6" a="1"/>
  <c r="U431" i="6" s="1"/>
  <c r="W431" i="6" s="1"/>
  <c r="X431" i="6" s="1"/>
  <c r="U432" i="6" a="1"/>
  <c r="U432" i="6" s="1"/>
  <c r="W432" i="6" s="1"/>
  <c r="X432" i="6" s="1"/>
  <c r="U433" i="6" a="1"/>
  <c r="U433" i="6" s="1"/>
  <c r="W433" i="6" s="1"/>
  <c r="X433" i="6" s="1"/>
  <c r="U434" i="6" a="1"/>
  <c r="U434" i="6" s="1"/>
  <c r="W434" i="6" s="1"/>
  <c r="X434" i="6" s="1"/>
  <c r="U435" i="6" a="1"/>
  <c r="U435" i="6" s="1"/>
  <c r="W435" i="6" s="1"/>
  <c r="X435" i="6" s="1"/>
  <c r="U436" i="6" a="1"/>
  <c r="U436" i="6" s="1"/>
  <c r="W436" i="6" s="1"/>
  <c r="X436" i="6" s="1"/>
  <c r="U437" i="6" a="1"/>
  <c r="U437" i="6" s="1"/>
  <c r="W437" i="6" s="1"/>
  <c r="X437" i="6" s="1"/>
  <c r="U438" i="6" a="1"/>
  <c r="U438" i="6" s="1"/>
  <c r="W438" i="6" s="1"/>
  <c r="X438" i="6" s="1"/>
  <c r="U439" i="6" a="1"/>
  <c r="U439" i="6" s="1"/>
  <c r="W439" i="6" s="1"/>
  <c r="X439" i="6" s="1"/>
  <c r="U440" i="6" a="1"/>
  <c r="U440" i="6" s="1"/>
  <c r="W440" i="6" s="1"/>
  <c r="X440" i="6" s="1"/>
  <c r="U441" i="6" a="1"/>
  <c r="U441" i="6" s="1"/>
  <c r="W441" i="6" s="1"/>
  <c r="X441" i="6" s="1"/>
  <c r="U442" i="6" a="1"/>
  <c r="U442" i="6" s="1"/>
  <c r="W442" i="6" s="1"/>
  <c r="X442" i="6" s="1"/>
  <c r="U443" i="6" a="1"/>
  <c r="U443" i="6" s="1"/>
  <c r="W443" i="6" s="1"/>
  <c r="X443" i="6" s="1"/>
  <c r="U444" i="6" a="1"/>
  <c r="U444" i="6" s="1"/>
  <c r="W444" i="6" s="1"/>
  <c r="X444" i="6" s="1"/>
  <c r="U445" i="6" a="1"/>
  <c r="U445" i="6" s="1"/>
  <c r="W445" i="6" s="1"/>
  <c r="X445" i="6" s="1"/>
  <c r="U446" i="6" a="1"/>
  <c r="U446" i="6" s="1"/>
  <c r="W446" i="6" s="1"/>
  <c r="X446" i="6" s="1"/>
  <c r="U447" i="6" a="1"/>
  <c r="U447" i="6" s="1"/>
  <c r="W447" i="6" s="1"/>
  <c r="X447" i="6" s="1"/>
  <c r="U448" i="6" a="1"/>
  <c r="U448" i="6" s="1"/>
  <c r="W448" i="6" s="1"/>
  <c r="X448" i="6" s="1"/>
  <c r="U449" i="6" a="1"/>
  <c r="U449" i="6" s="1"/>
  <c r="W449" i="6" s="1"/>
  <c r="X449" i="6" s="1"/>
  <c r="U450" i="6" a="1"/>
  <c r="U450" i="6" s="1"/>
  <c r="W450" i="6" s="1"/>
  <c r="X450" i="6" s="1"/>
  <c r="U451" i="6" a="1"/>
  <c r="U451" i="6" s="1"/>
  <c r="W451" i="6" s="1"/>
  <c r="X451" i="6" s="1"/>
  <c r="U452" i="6" a="1"/>
  <c r="U452" i="6" s="1"/>
  <c r="W452" i="6" s="1"/>
  <c r="X452" i="6" s="1"/>
  <c r="U453" i="6" a="1"/>
  <c r="U453" i="6" s="1"/>
  <c r="W453" i="6" s="1"/>
  <c r="X453" i="6" s="1"/>
  <c r="U454" i="6" a="1"/>
  <c r="U454" i="6" s="1"/>
  <c r="W454" i="6" s="1"/>
  <c r="X454" i="6" s="1"/>
  <c r="U455" i="6" a="1"/>
  <c r="U455" i="6" s="1"/>
  <c r="W455" i="6" s="1"/>
  <c r="X455" i="6" s="1"/>
  <c r="U456" i="6" a="1"/>
  <c r="U456" i="6" s="1"/>
  <c r="W456" i="6" s="1"/>
  <c r="X456" i="6" s="1"/>
  <c r="U457" i="6" a="1"/>
  <c r="U457" i="6" s="1"/>
  <c r="W457" i="6" s="1"/>
  <c r="X457" i="6" s="1"/>
  <c r="U458" i="6" a="1"/>
  <c r="U458" i="6" s="1"/>
  <c r="W458" i="6" s="1"/>
  <c r="X458" i="6" s="1"/>
  <c r="U459" i="6" a="1"/>
  <c r="U459" i="6" s="1"/>
  <c r="W459" i="6" s="1"/>
  <c r="X459" i="6" s="1"/>
  <c r="U460" i="6" a="1"/>
  <c r="U460" i="6" s="1"/>
  <c r="W460" i="6" s="1"/>
  <c r="X460" i="6" s="1"/>
  <c r="U461" i="6" a="1"/>
  <c r="U461" i="6" s="1"/>
  <c r="W461" i="6" s="1"/>
  <c r="X461" i="6" s="1"/>
  <c r="U462" i="6" a="1"/>
  <c r="U462" i="6" s="1"/>
  <c r="W462" i="6" s="1"/>
  <c r="X462" i="6" s="1"/>
  <c r="U463" i="6" a="1"/>
  <c r="U463" i="6" s="1"/>
  <c r="W463" i="6" s="1"/>
  <c r="X463" i="6" s="1"/>
  <c r="U464" i="6" a="1"/>
  <c r="U464" i="6" s="1"/>
  <c r="W464" i="6" s="1"/>
  <c r="X464" i="6" s="1"/>
  <c r="U465" i="6" a="1"/>
  <c r="U465" i="6" s="1"/>
  <c r="W465" i="6" s="1"/>
  <c r="X465" i="6" s="1"/>
  <c r="U466" i="6" a="1"/>
  <c r="U466" i="6" s="1"/>
  <c r="W466" i="6" s="1"/>
  <c r="X466" i="6" s="1"/>
  <c r="U467" i="6" a="1"/>
  <c r="U467" i="6" s="1"/>
  <c r="W467" i="6" s="1"/>
  <c r="X467" i="6" s="1"/>
  <c r="U468" i="6" a="1"/>
  <c r="U468" i="6" s="1"/>
  <c r="W468" i="6" s="1"/>
  <c r="X468" i="6" s="1"/>
  <c r="U469" i="6" a="1"/>
  <c r="U469" i="6" s="1"/>
  <c r="W469" i="6" s="1"/>
  <c r="X469" i="6" s="1"/>
  <c r="U470" i="6" a="1"/>
  <c r="U470" i="6" s="1"/>
  <c r="W470" i="6" s="1"/>
  <c r="X470" i="6" s="1"/>
  <c r="U471" i="6" a="1"/>
  <c r="U471" i="6" s="1"/>
  <c r="W471" i="6" s="1"/>
  <c r="X471" i="6" s="1"/>
  <c r="U472" i="6" a="1"/>
  <c r="U472" i="6" s="1"/>
  <c r="W472" i="6" s="1"/>
  <c r="X472" i="6" s="1"/>
  <c r="U473" i="6" a="1"/>
  <c r="U473" i="6" s="1"/>
  <c r="W473" i="6" s="1"/>
  <c r="X473" i="6" s="1"/>
  <c r="U474" i="6" a="1"/>
  <c r="U474" i="6" s="1"/>
  <c r="W474" i="6" s="1"/>
  <c r="X474" i="6" s="1"/>
  <c r="U475" i="6" a="1"/>
  <c r="U475" i="6" s="1"/>
  <c r="W475" i="6" s="1"/>
  <c r="X475" i="6" s="1"/>
  <c r="U476" i="6" a="1"/>
  <c r="U476" i="6" s="1"/>
  <c r="W476" i="6" s="1"/>
  <c r="X476" i="6" s="1"/>
  <c r="U477" i="6" a="1"/>
  <c r="U477" i="6" s="1"/>
  <c r="W477" i="6" s="1"/>
  <c r="X477" i="6" s="1"/>
  <c r="U478" i="6" a="1"/>
  <c r="U478" i="6" s="1"/>
  <c r="W478" i="6" s="1"/>
  <c r="X478" i="6" s="1"/>
  <c r="U479" i="6" a="1"/>
  <c r="U479" i="6" s="1"/>
  <c r="W479" i="6" s="1"/>
  <c r="X479" i="6" s="1"/>
  <c r="U480" i="6" a="1"/>
  <c r="U480" i="6" s="1"/>
  <c r="W480" i="6" s="1"/>
  <c r="X480" i="6" s="1"/>
  <c r="U481" i="6" a="1"/>
  <c r="U481" i="6" s="1"/>
  <c r="W481" i="6" s="1"/>
  <c r="X481" i="6" s="1"/>
  <c r="U482" i="6" a="1"/>
  <c r="U482" i="6" s="1"/>
  <c r="W482" i="6" s="1"/>
  <c r="X482" i="6" s="1"/>
  <c r="U483" i="6" a="1"/>
  <c r="U483" i="6" s="1"/>
  <c r="W483" i="6" s="1"/>
  <c r="X483" i="6" s="1"/>
  <c r="U484" i="6" a="1"/>
  <c r="U484" i="6" s="1"/>
  <c r="W484" i="6" s="1"/>
  <c r="X484" i="6" s="1"/>
  <c r="U485" i="6" a="1"/>
  <c r="U485" i="6" s="1"/>
  <c r="W485" i="6" s="1"/>
  <c r="X485" i="6" s="1"/>
  <c r="U486" i="6" a="1"/>
  <c r="U486" i="6" s="1"/>
  <c r="W486" i="6" s="1"/>
  <c r="X486" i="6" s="1"/>
  <c r="U487" i="6" a="1"/>
  <c r="U487" i="6" s="1"/>
  <c r="W487" i="6" s="1"/>
  <c r="X487" i="6" s="1"/>
  <c r="U488" i="6" a="1"/>
  <c r="U488" i="6" s="1"/>
  <c r="W488" i="6" s="1"/>
  <c r="X488" i="6" s="1"/>
  <c r="U489" i="6" a="1"/>
  <c r="U489" i="6" s="1"/>
  <c r="W489" i="6" s="1"/>
  <c r="X489" i="6" s="1"/>
  <c r="U490" i="6" a="1"/>
  <c r="U490" i="6" s="1"/>
  <c r="W490" i="6" s="1"/>
  <c r="X490" i="6" s="1"/>
  <c r="U491" i="6" a="1"/>
  <c r="U491" i="6" s="1"/>
  <c r="W491" i="6" s="1"/>
  <c r="X491" i="6" s="1"/>
  <c r="U492" i="6" a="1"/>
  <c r="U492" i="6" s="1"/>
  <c r="W492" i="6" s="1"/>
  <c r="X492" i="6" s="1"/>
  <c r="U493" i="6" a="1"/>
  <c r="U493" i="6" s="1"/>
  <c r="W493" i="6" s="1"/>
  <c r="X493" i="6" s="1"/>
  <c r="U494" i="6" a="1"/>
  <c r="U494" i="6" s="1"/>
  <c r="W494" i="6" s="1"/>
  <c r="X494" i="6" s="1"/>
  <c r="U495" i="6" a="1"/>
  <c r="U495" i="6" s="1"/>
  <c r="W495" i="6" s="1"/>
  <c r="X495" i="6" s="1"/>
  <c r="U496" i="6" a="1"/>
  <c r="U496" i="6" s="1"/>
  <c r="W496" i="6" s="1"/>
  <c r="X496" i="6" s="1"/>
  <c r="U497" i="6" a="1"/>
  <c r="U497" i="6" s="1"/>
  <c r="W497" i="6" s="1"/>
  <c r="X497" i="6" s="1"/>
  <c r="U498" i="6" a="1"/>
  <c r="U498" i="6" s="1"/>
  <c r="W498" i="6" s="1"/>
  <c r="X498" i="6" s="1"/>
  <c r="U499" i="6" a="1"/>
  <c r="U499" i="6" s="1"/>
  <c r="W499" i="6" s="1"/>
  <c r="X499" i="6" s="1"/>
  <c r="U500" i="6" a="1"/>
  <c r="U500" i="6" s="1"/>
  <c r="W500" i="6" s="1"/>
  <c r="X500" i="6" s="1"/>
  <c r="U501" i="6" a="1"/>
  <c r="U501" i="6" s="1"/>
  <c r="W501" i="6" s="1"/>
  <c r="X501" i="6" s="1"/>
  <c r="U502" i="6" a="1"/>
  <c r="U502" i="6" s="1"/>
  <c r="W502" i="6" s="1"/>
  <c r="X502" i="6" s="1"/>
  <c r="U503" i="6" a="1"/>
  <c r="U503" i="6" s="1"/>
  <c r="W503" i="6" s="1"/>
  <c r="X503" i="6" s="1"/>
  <c r="U504" i="6" a="1"/>
  <c r="U504" i="6" s="1"/>
  <c r="W504" i="6" s="1"/>
  <c r="X504" i="6" s="1"/>
  <c r="U505" i="6" a="1"/>
  <c r="U505" i="6" s="1"/>
  <c r="W505" i="6" s="1"/>
  <c r="X505" i="6" s="1"/>
  <c r="U506" i="6" a="1"/>
  <c r="U506" i="6" s="1"/>
  <c r="W506" i="6" s="1"/>
  <c r="X506" i="6" s="1"/>
  <c r="U507" i="6" a="1"/>
  <c r="U507" i="6" s="1"/>
  <c r="W507" i="6" s="1"/>
  <c r="X507" i="6" s="1"/>
  <c r="U508" i="6" a="1"/>
  <c r="U508" i="6" s="1"/>
  <c r="W508" i="6" s="1"/>
  <c r="X508" i="6" s="1"/>
  <c r="U509" i="6" a="1"/>
  <c r="U509" i="6" s="1"/>
  <c r="W509" i="6" s="1"/>
  <c r="X509" i="6" s="1"/>
  <c r="U510" i="6" a="1"/>
  <c r="U510" i="6" s="1"/>
  <c r="W510" i="6" s="1"/>
  <c r="X510" i="6" s="1"/>
  <c r="U511" i="6" a="1"/>
  <c r="U511" i="6" s="1"/>
  <c r="W511" i="6" s="1"/>
  <c r="X511" i="6" s="1"/>
  <c r="U512" i="6" a="1"/>
  <c r="U512" i="6" s="1"/>
  <c r="W512" i="6" s="1"/>
  <c r="X512" i="6" s="1"/>
  <c r="U513" i="6" a="1"/>
  <c r="U513" i="6" s="1"/>
  <c r="W513" i="6" s="1"/>
  <c r="X513" i="6" s="1"/>
  <c r="U514" i="6" a="1"/>
  <c r="U514" i="6" s="1"/>
  <c r="W514" i="6" s="1"/>
  <c r="X514" i="6" s="1"/>
  <c r="U515" i="6" a="1"/>
  <c r="U515" i="6" s="1"/>
  <c r="W515" i="6" s="1"/>
  <c r="X515" i="6" s="1"/>
  <c r="U516" i="6" a="1"/>
  <c r="U516" i="6" s="1"/>
  <c r="W516" i="6" s="1"/>
  <c r="X516" i="6" s="1"/>
  <c r="U517" i="6" a="1"/>
  <c r="U517" i="6" s="1"/>
  <c r="W517" i="6" s="1"/>
  <c r="X517" i="6" s="1"/>
  <c r="U518" i="6" a="1"/>
  <c r="U518" i="6" s="1"/>
  <c r="W518" i="6" s="1"/>
  <c r="X518" i="6" s="1"/>
  <c r="U519" i="6" a="1"/>
  <c r="U519" i="6" s="1"/>
  <c r="W519" i="6" s="1"/>
  <c r="X519" i="6" s="1"/>
  <c r="U520" i="6" a="1"/>
  <c r="U520" i="6" s="1"/>
  <c r="W520" i="6" s="1"/>
  <c r="X520" i="6" s="1"/>
  <c r="U521" i="6" a="1"/>
  <c r="U521" i="6" s="1"/>
  <c r="W521" i="6" s="1"/>
  <c r="X521" i="6" s="1"/>
  <c r="U522" i="6" a="1"/>
  <c r="U522" i="6" s="1"/>
  <c r="W522" i="6" s="1"/>
  <c r="X522" i="6" s="1"/>
  <c r="U523" i="6" a="1"/>
  <c r="U523" i="6" s="1"/>
  <c r="W523" i="6" s="1"/>
  <c r="X523" i="6" s="1"/>
  <c r="U524" i="6" a="1"/>
  <c r="U524" i="6" s="1"/>
  <c r="W524" i="6" s="1"/>
  <c r="X524" i="6" s="1"/>
  <c r="U525" i="6" a="1"/>
  <c r="U525" i="6" s="1"/>
  <c r="W525" i="6" s="1"/>
  <c r="X525" i="6" s="1"/>
  <c r="U526" i="6" a="1"/>
  <c r="U526" i="6" s="1"/>
  <c r="W526" i="6" s="1"/>
  <c r="X526" i="6" s="1"/>
  <c r="U527" i="6" a="1"/>
  <c r="U527" i="6" s="1"/>
  <c r="W527" i="6" s="1"/>
  <c r="X527" i="6" s="1"/>
  <c r="U528" i="6" a="1"/>
  <c r="U528" i="6" s="1"/>
  <c r="W528" i="6" s="1"/>
  <c r="X528" i="6" s="1"/>
  <c r="U529" i="6" a="1"/>
  <c r="U529" i="6" s="1"/>
  <c r="W529" i="6" s="1"/>
  <c r="X529" i="6" s="1"/>
  <c r="U530" i="6" a="1"/>
  <c r="U530" i="6" s="1"/>
  <c r="W530" i="6" s="1"/>
  <c r="X530" i="6" s="1"/>
  <c r="U531" i="6" a="1"/>
  <c r="U531" i="6" s="1"/>
  <c r="W531" i="6" s="1"/>
  <c r="X531" i="6" s="1"/>
  <c r="U532" i="6" a="1"/>
  <c r="U532" i="6" s="1"/>
  <c r="W532" i="6" s="1"/>
  <c r="X532" i="6" s="1"/>
  <c r="U533" i="6" a="1"/>
  <c r="U533" i="6" s="1"/>
  <c r="W533" i="6" s="1"/>
  <c r="X533" i="6" s="1"/>
  <c r="U534" i="6" a="1"/>
  <c r="U534" i="6" s="1"/>
  <c r="W534" i="6" s="1"/>
  <c r="X534" i="6" s="1"/>
  <c r="U535" i="6" a="1"/>
  <c r="U535" i="6" s="1"/>
  <c r="W535" i="6" s="1"/>
  <c r="X535" i="6" s="1"/>
  <c r="U536" i="6" a="1"/>
  <c r="U536" i="6" s="1"/>
  <c r="W536" i="6" s="1"/>
  <c r="X536" i="6" s="1"/>
  <c r="U537" i="6" a="1"/>
  <c r="U537" i="6" s="1"/>
  <c r="W537" i="6" s="1"/>
  <c r="X537" i="6" s="1"/>
  <c r="U538" i="6" a="1"/>
  <c r="U538" i="6" s="1"/>
  <c r="W538" i="6" s="1"/>
  <c r="X538" i="6" s="1"/>
  <c r="U539" i="6" a="1"/>
  <c r="U539" i="6" s="1"/>
  <c r="W539" i="6" s="1"/>
  <c r="X539" i="6" s="1"/>
  <c r="U540" i="6" a="1"/>
  <c r="U540" i="6" s="1"/>
  <c r="W540" i="6" s="1"/>
  <c r="X540" i="6" s="1"/>
  <c r="U541" i="6" a="1"/>
  <c r="U541" i="6" s="1"/>
  <c r="W541" i="6" s="1"/>
  <c r="X541" i="6" s="1"/>
  <c r="U542" i="6" a="1"/>
  <c r="U542" i="6" s="1"/>
  <c r="W542" i="6" s="1"/>
  <c r="X542" i="6" s="1"/>
  <c r="U543" i="6" a="1"/>
  <c r="U543" i="6" s="1"/>
  <c r="W543" i="6" s="1"/>
  <c r="X543" i="6" s="1"/>
  <c r="U544" i="6" a="1"/>
  <c r="U544" i="6" s="1"/>
  <c r="W544" i="6" s="1"/>
  <c r="X544" i="6" s="1"/>
  <c r="U545" i="6" a="1"/>
  <c r="U545" i="6" s="1"/>
  <c r="W545" i="6" s="1"/>
  <c r="X545" i="6" s="1"/>
  <c r="U546" i="6" a="1"/>
  <c r="U546" i="6" s="1"/>
  <c r="W546" i="6" s="1"/>
  <c r="X546" i="6" s="1"/>
  <c r="U547" i="6" a="1"/>
  <c r="U547" i="6" s="1"/>
  <c r="W547" i="6" s="1"/>
  <c r="X547" i="6" s="1"/>
  <c r="U548" i="6" a="1"/>
  <c r="U548" i="6" s="1"/>
  <c r="W548" i="6" s="1"/>
  <c r="X548" i="6" s="1"/>
  <c r="U549" i="6" a="1"/>
  <c r="U549" i="6" s="1"/>
  <c r="W549" i="6" s="1"/>
  <c r="X549" i="6" s="1"/>
  <c r="U550" i="6" a="1"/>
  <c r="U550" i="6" s="1"/>
  <c r="W550" i="6" s="1"/>
  <c r="X550" i="6" s="1"/>
  <c r="U551" i="6" a="1"/>
  <c r="U551" i="6" s="1"/>
  <c r="W551" i="6" s="1"/>
  <c r="X551" i="6" s="1"/>
  <c r="U292" i="6" a="1"/>
  <c r="U292" i="6" s="1"/>
  <c r="W292" i="6" s="1"/>
  <c r="X292" i="6" s="1"/>
  <c r="V209" i="7"/>
  <c r="U209" i="7" a="1"/>
  <c r="U209" i="7" s="1"/>
  <c r="W209" i="7" s="1"/>
  <c r="X209" i="7" s="1"/>
  <c r="V208" i="7"/>
  <c r="U208" i="7" a="1"/>
  <c r="U208" i="7" s="1"/>
  <c r="W208" i="7" s="1"/>
  <c r="X208" i="7" s="1"/>
  <c r="V207" i="7"/>
  <c r="U207" i="7" a="1"/>
  <c r="U207" i="7" s="1"/>
  <c r="W207" i="7" s="1"/>
  <c r="X207" i="7" s="1"/>
  <c r="V292" i="6"/>
  <c r="C86" i="6"/>
  <c r="C85" i="6"/>
  <c r="C71" i="6"/>
  <c r="C70" i="6"/>
  <c r="C31" i="6"/>
  <c r="C30" i="6"/>
  <c r="C44" i="6"/>
  <c r="C43" i="6"/>
  <c r="C57" i="6"/>
  <c r="C56" i="6"/>
  <c r="F30" i="6" l="1"/>
  <c r="C34" i="6" s="1"/>
  <c r="F32" i="6" s="1"/>
  <c r="F34" i="6" s="1"/>
  <c r="F43" i="6"/>
  <c r="F70" i="6"/>
  <c r="F85" i="6"/>
  <c r="C89" i="6" s="1"/>
  <c r="F87" i="6" s="1"/>
  <c r="F89" i="6" s="1"/>
  <c r="C74" i="6"/>
  <c r="F72" i="6" s="1"/>
  <c r="F74" i="6" s="1"/>
  <c r="C47" i="6"/>
  <c r="F45" i="6" s="1"/>
  <c r="F47" i="6" s="1"/>
  <c r="B14" i="6" l="1" a="1"/>
  <c r="B14" i="6" s="1"/>
  <c r="G12" i="6" s="1"/>
  <c r="G14" i="6" s="1"/>
  <c r="H14" i="6" s="1" a="1"/>
  <c r="H14" i="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<sst xmlns="http://schemas.openxmlformats.org/spreadsheetml/2006/main" count="136" uniqueCount="78">
  <si>
    <t>Coeficiente</t>
  </si>
  <si>
    <t>Fator aplicável</t>
  </si>
  <si>
    <t>Fonte:</t>
  </si>
  <si>
    <t>profundidade mínima</t>
  </si>
  <si>
    <r>
      <t>P</t>
    </r>
    <r>
      <rPr>
        <vertAlign val="subscript"/>
        <sz val="12"/>
        <rFont val="Arial Nova"/>
        <family val="2"/>
      </rPr>
      <t>mi</t>
    </r>
  </si>
  <si>
    <r>
      <t>P</t>
    </r>
    <r>
      <rPr>
        <vertAlign val="subscript"/>
        <sz val="12"/>
        <rFont val="Arial Nova"/>
        <family val="2"/>
      </rPr>
      <t>ma</t>
    </r>
  </si>
  <si>
    <t>profundidade máxima</t>
  </si>
  <si>
    <t>1ª</t>
  </si>
  <si>
    <t>2ª</t>
  </si>
  <si>
    <t>3ª</t>
  </si>
  <si>
    <t>4ª</t>
  </si>
  <si>
    <t>5ª</t>
  </si>
  <si>
    <r>
      <t xml:space="preserve">Admite-se que o fator de profundidade </t>
    </r>
    <r>
      <rPr>
        <i/>
        <sz val="12"/>
        <rFont val="Arial Nova"/>
        <family val="2"/>
      </rPr>
      <t>f</t>
    </r>
    <r>
      <rPr>
        <i/>
        <vertAlign val="subscript"/>
        <sz val="12"/>
        <rFont val="Arial Nova"/>
        <family val="2"/>
      </rPr>
      <t>p</t>
    </r>
    <r>
      <rPr>
        <sz val="12"/>
        <rFont val="Arial Nova"/>
        <family val="2"/>
      </rPr>
      <t xml:space="preserve"> é igual a 1,00</t>
    </r>
  </si>
  <si>
    <t>Cálculo</t>
  </si>
  <si>
    <t>1ª zona (residencial horizontal popular)</t>
  </si>
  <si>
    <t>2ª zona (residencial horizontal médio)</t>
  </si>
  <si>
    <t>3ª zona (residencial horizontal alto)</t>
  </si>
  <si>
    <t>não se aplica</t>
  </si>
  <si>
    <t>Grupo I: zonas de uso residencial horizontal</t>
  </si>
  <si>
    <t>4ª zona (incorporações padrão popular)</t>
  </si>
  <si>
    <t>5ª zona (incorporações padrão médio)</t>
  </si>
  <si>
    <t>6ª zona (incorporações padrão alto)</t>
  </si>
  <si>
    <t>Grupo II: zonas ocupação vertical (incorporação)</t>
  </si>
  <si>
    <t>Grupo III: zonas de uso comercial ou de serviços</t>
  </si>
  <si>
    <t>7ª zona (comercial padrão popular)</t>
  </si>
  <si>
    <t>8ª zona (comercial padrão médio)</t>
  </si>
  <si>
    <t>9ª zona (comercial padrão alto)</t>
  </si>
  <si>
    <t>Grupo IV: zonas industriais ou galpões</t>
  </si>
  <si>
    <t>10ª zona (industrial)</t>
  </si>
  <si>
    <t>11ª zona (galpões)</t>
  </si>
  <si>
    <t>Expoente</t>
  </si>
  <si>
    <t xml:space="preserve">Fator </t>
  </si>
  <si>
    <t>Resultado</t>
  </si>
  <si>
    <r>
      <t>P</t>
    </r>
    <r>
      <rPr>
        <i/>
        <vertAlign val="subscript"/>
        <sz val="12"/>
        <rFont val="Arial Nova"/>
        <family val="2"/>
      </rPr>
      <t>mi</t>
    </r>
  </si>
  <si>
    <r>
      <t>P</t>
    </r>
    <r>
      <rPr>
        <i/>
        <vertAlign val="subscript"/>
        <sz val="12"/>
        <rFont val="Arial Nova"/>
        <family val="2"/>
      </rPr>
      <t>ma</t>
    </r>
  </si>
  <si>
    <r>
      <t>P</t>
    </r>
    <r>
      <rPr>
        <i/>
        <vertAlign val="subscript"/>
        <sz val="12"/>
        <rFont val="Arial Nova"/>
        <family val="2"/>
      </rPr>
      <t>e</t>
    </r>
  </si>
  <si>
    <r>
      <t xml:space="preserve">Expoente </t>
    </r>
    <r>
      <rPr>
        <b/>
        <i/>
        <sz val="12"/>
        <rFont val="Arial Nova"/>
        <family val="2"/>
      </rPr>
      <t>p</t>
    </r>
    <r>
      <rPr>
        <b/>
        <sz val="12"/>
        <rFont val="Arial Nova"/>
        <family val="2"/>
      </rPr>
      <t>:</t>
    </r>
  </si>
  <si>
    <t>INSTITUTO BRASILEIRO DE AVALIAÇÕES E PERÍCIAS DE ENGENHARIA DE SÃO PAULO. Norma para avaliação de imóveis urbanos IBAPE/SP:2011.</t>
  </si>
  <si>
    <t>HIPÓTESES</t>
  </si>
  <si>
    <t>Profundidade real</t>
  </si>
  <si>
    <t>Coeficiente (desvalorização)</t>
  </si>
  <si>
    <t>TERRENOS. FATORES DE HOMOGENEIZAÇÃO. PROFUNDIDADE EQUIVALENTE.</t>
  </si>
  <si>
    <t>Fórmula</t>
  </si>
  <si>
    <t>S</t>
  </si>
  <si>
    <t>área do terreno</t>
  </si>
  <si>
    <t>frente projetada</t>
  </si>
  <si>
    <r>
      <t>f</t>
    </r>
    <r>
      <rPr>
        <vertAlign val="subscript"/>
        <sz val="12"/>
        <rFont val="Arial Nova"/>
        <family val="2"/>
      </rPr>
      <t>p</t>
    </r>
  </si>
  <si>
    <t>THOFEHRN, Ragnar. Avaliação de terrenos : por fórmulas matemáticas. São Paulo: Pini, 2008, p. 42.</t>
  </si>
  <si>
    <t>Hipótese</t>
  </si>
  <si>
    <r>
      <t xml:space="preserve">Se a profundidade equivalente for inferior à </t>
    </r>
    <r>
      <rPr>
        <u/>
        <sz val="12"/>
        <rFont val="Arial Nova"/>
        <family val="2"/>
      </rPr>
      <t>metade da profundidade mínima</t>
    </r>
  </si>
  <si>
    <r>
      <t xml:space="preserve">Se a profundidade equivalente for </t>
    </r>
    <r>
      <rPr>
        <u/>
        <sz val="12"/>
        <rFont val="Arial Nova"/>
        <family val="2"/>
      </rPr>
      <t>inferior à mínima e estiver acima da metade da mesma (mínima)</t>
    </r>
  </si>
  <si>
    <r>
      <t xml:space="preserve">Se a profundidade equivalente for </t>
    </r>
    <r>
      <rPr>
        <u/>
        <sz val="12"/>
        <rFont val="Arial Nova"/>
        <family val="2"/>
      </rPr>
      <t>igual ou maior que a profundidade mínima e igual ou menor que a profundidade máxima</t>
    </r>
  </si>
  <si>
    <r>
      <t xml:space="preserve">Se a profundidade equivalente for </t>
    </r>
    <r>
      <rPr>
        <u/>
        <sz val="12"/>
        <rFont val="Arial Nova"/>
        <family val="2"/>
      </rPr>
      <t>superior à máxima e até o triplo da mesma (máxima)</t>
    </r>
  </si>
  <si>
    <r>
      <t xml:space="preserve">Se a profundidade equivalente for </t>
    </r>
    <r>
      <rPr>
        <u/>
        <sz val="12"/>
        <rFont val="Arial Nova"/>
        <family val="2"/>
      </rPr>
      <t>superior ao triplo da profundidade máxima</t>
    </r>
    <r>
      <rPr>
        <sz val="12"/>
        <rFont val="Arial Nova"/>
        <family val="2"/>
      </rPr>
      <t>, adota-se a equação acima, considerando: P</t>
    </r>
    <r>
      <rPr>
        <vertAlign val="subscript"/>
        <sz val="12"/>
        <rFont val="Arial Nova"/>
        <family val="2"/>
      </rPr>
      <t>e</t>
    </r>
    <r>
      <rPr>
        <sz val="12"/>
        <rFont val="Arial Nova"/>
        <family val="2"/>
      </rPr>
      <t xml:space="preserve"> = 3P</t>
    </r>
    <r>
      <rPr>
        <vertAlign val="subscript"/>
        <sz val="12"/>
        <rFont val="Arial Nova"/>
        <family val="2"/>
      </rPr>
      <t>ma</t>
    </r>
  </si>
  <si>
    <t>Tipo do imóvel</t>
  </si>
  <si>
    <t>Residencial horizontal popular</t>
  </si>
  <si>
    <t>Residencial horizontal médio</t>
  </si>
  <si>
    <t>Residencial horizontal alto</t>
  </si>
  <si>
    <t>Incorporações padrão popular</t>
  </si>
  <si>
    <t>Incorporações padrão médio</t>
  </si>
  <si>
    <t>Comercial padrão popular</t>
  </si>
  <si>
    <t>Comercial padrão médio</t>
  </si>
  <si>
    <t>Comercial padrão alto</t>
  </si>
  <si>
    <t>Industrial</t>
  </si>
  <si>
    <t>Galpões</t>
  </si>
  <si>
    <t>Incorporações padrão alto</t>
  </si>
  <si>
    <r>
      <t>P</t>
    </r>
    <r>
      <rPr>
        <vertAlign val="subscript"/>
        <sz val="12"/>
        <color theme="0"/>
        <rFont val="Arial Nova"/>
        <family val="2"/>
      </rPr>
      <t>mi</t>
    </r>
  </si>
  <si>
    <r>
      <t>P</t>
    </r>
    <r>
      <rPr>
        <vertAlign val="subscript"/>
        <sz val="12"/>
        <color theme="0"/>
        <rFont val="Arial Nova"/>
        <family val="2"/>
      </rPr>
      <t>ma</t>
    </r>
  </si>
  <si>
    <r>
      <t>P</t>
    </r>
    <r>
      <rPr>
        <vertAlign val="subscript"/>
        <sz val="12"/>
        <color theme="0"/>
        <rFont val="Arial Nova"/>
        <family val="2"/>
      </rPr>
      <t>e</t>
    </r>
  </si>
  <si>
    <t>Nos cálculos acima, a partir do resultado foi calculado o fator, que deverá ser inserido na planilha de homogeneização dos itens da amostra.
O coeficiente foi calculado apenas para demonstrar qual foi o acréscimo de valor (valorização; percentual positivo) ou a perda de valor (desvalorização; percentual negativo) decorrente da profundidade do terreno.
Não se aplica o fator de profundidade nas zonas de ocupação vertical (incorporações), industrial e galpões.</t>
  </si>
  <si>
    <t>Paradigma</t>
  </si>
  <si>
    <r>
      <t>TERRENOS. FATORES DE HOMOGENEIZAÇÃO. PROFUNDIDADE ( f</t>
    </r>
    <r>
      <rPr>
        <b/>
        <vertAlign val="subscript"/>
        <sz val="12"/>
        <color theme="0"/>
        <rFont val="Montserrat"/>
      </rPr>
      <t>p</t>
    </r>
    <r>
      <rPr>
        <b/>
        <sz val="12"/>
        <color theme="0"/>
        <rFont val="Montserrat"/>
      </rPr>
      <t xml:space="preserve"> ).</t>
    </r>
  </si>
  <si>
    <t>profundidade do terreno avaliando</t>
  </si>
  <si>
    <t>Área</t>
  </si>
  <si>
    <t>Frente projetada</t>
  </si>
  <si>
    <t>Profundidade equivalente</t>
  </si>
  <si>
    <r>
      <t>p</t>
    </r>
    <r>
      <rPr>
        <vertAlign val="subscript"/>
        <sz val="12"/>
        <rFont val="Arial Nova"/>
        <family val="2"/>
      </rPr>
      <t>eq</t>
    </r>
  </si>
  <si>
    <t>Desvalorização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</si>
</sst>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_ ;[Red]\-#,##0.00\ "/>
    <numFmt numFmtId="165" formatCode="#,##0.00_ ;\-#,##0.00\ "/>
    <numFmt numFmtId="166" formatCode="#,##0.0000_ ;\-#,##0.0000\ "/>
    <numFmt numFmtId="167" formatCode="#,##0.000000_ ;\-#,##0.000000\ "/>
  </numFmts>
  <fonts count="15" x14ac:knownFonts="1">
    <font>
      <sz val="11"/>
      <color theme="1"/>
      <name val="Arial Nova"/>
      <family val="2"/>
    </font>
    <font>
      <sz val="11"/>
      <color theme="1"/>
      <name val="Arial Nova"/>
      <family val="2"/>
    </font>
    <font>
      <sz val="12"/>
      <color theme="0"/>
      <name val="Arial Nova"/>
      <family val="2"/>
    </font>
    <font>
      <b/>
      <sz val="12"/>
      <name val="Arial Nova"/>
      <family val="2"/>
    </font>
    <font>
      <sz val="12"/>
      <name val="Arial Nova"/>
      <family val="2"/>
    </font>
    <font>
      <i/>
      <sz val="12"/>
      <name val="Arial Nova"/>
      <family val="2"/>
    </font>
    <font>
      <vertAlign val="subscript"/>
      <sz val="12"/>
      <name val="Arial Nova"/>
      <family val="2"/>
    </font>
    <font>
      <i/>
      <vertAlign val="subscript"/>
      <sz val="12"/>
      <name val="Arial Nova"/>
      <family val="2"/>
    </font>
    <font>
      <b/>
      <i/>
      <sz val="12"/>
      <name val="Arial Nova"/>
      <family val="2"/>
    </font>
    <font>
      <u/>
      <sz val="12"/>
      <name val="Arial Nova"/>
      <family val="2"/>
    </font>
    <font>
      <vertAlign val="subscript"/>
      <sz val="12"/>
      <color theme="0"/>
      <name val="Arial Nova"/>
      <family val="2"/>
    </font>
    <font>
      <b/>
      <sz val="12"/>
      <color theme="0"/>
      <name val="Montserrat"/>
    </font>
    <font>
      <b/>
      <vertAlign val="subscript"/>
      <sz val="12"/>
      <color theme="0"/>
      <name val="Montserrat"/>
    </font>
    <font>
      <b/>
      <sz val="12"/>
      <color theme="0"/>
      <name val="Arial Nova"/>
      <family val="2"/>
    </font>
    <font>
      <i/>
      <sz val="12"/>
      <color rgb="FFFF0000"/>
      <name val="Arial Nova"/>
      <family val="2"/>
    </font>
  </fonts>
  <fills count="8">
    <fill>
      <patternFill patternType="none"/>
    </fill>
    <fill>
      <patternFill patternType="gray125"/>
    </fill>
    <fill>
      <patternFill patternType="solid">
        <fgColor rgb="FF1C2628"/>
        <bgColor indexed="64"/>
      </patternFill>
    </fill>
    <fill>
      <patternFill patternType="solid">
        <fgColor rgb="FFFEFEFE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medium">
        <color theme="1"/>
      </bottom>
      <diagonal/>
    </border>
  </borders>
  <cellStyleXfs count="2">
    <xf numFmtId="164" fontId="0" fillId="0" borderId="0">
      <alignment horizontal="justify" vertical="center"/>
    </xf>
    <xf numFmtId="9" fontId="1" fillId="0" borderId="0" applyFont="0" applyFill="0" applyBorder="0" applyAlignment="0" applyProtection="0"/>
  </cellStyleXfs>
  <cellXfs count="51">
    <xf numFmtId="164" fontId="0" fillId="0" borderId="0" xfId="0">
      <alignment horizontal="justify" vertical="center"/>
    </xf>
    <xf numFmtId="165" fontId="2" fillId="0" borderId="0" xfId="0" applyNumberFormat="1" applyFont="1" applyAlignment="1" applyProtection="1">
      <alignment horizontal="right" vertical="center" wrapText="1" readingOrder="1"/>
      <protection hidden="1"/>
    </xf>
    <xf numFmtId="165" fontId="2" fillId="3" borderId="0" xfId="0" applyNumberFormat="1" applyFont="1" applyFill="1" applyAlignment="1" applyProtection="1">
      <alignment horizontal="right" vertical="center" wrapText="1" readingOrder="1"/>
      <protection hidden="1"/>
    </xf>
    <xf numFmtId="165" fontId="4" fillId="0" borderId="0" xfId="0" applyNumberFormat="1" applyFont="1" applyAlignment="1" applyProtection="1">
      <alignment horizontal="right" vertical="center" wrapText="1" readingOrder="1"/>
      <protection hidden="1"/>
    </xf>
    <xf numFmtId="165" fontId="4" fillId="0" borderId="0" xfId="0" applyNumberFormat="1" applyFont="1" applyAlignment="1" applyProtection="1">
      <alignment horizontal="left" vertical="center" wrapText="1" readingOrder="1"/>
      <protection hidden="1"/>
    </xf>
    <xf numFmtId="165" fontId="4" fillId="0" borderId="0" xfId="0" applyNumberFormat="1" applyFont="1" applyAlignment="1" applyProtection="1">
      <alignment vertical="center" wrapText="1" readingOrder="1"/>
      <protection hidden="1"/>
    </xf>
    <xf numFmtId="165" fontId="2" fillId="3" borderId="0" xfId="0" applyNumberFormat="1" applyFont="1" applyFill="1" applyAlignment="1" applyProtection="1">
      <alignment vertical="center" wrapText="1" readingOrder="1"/>
      <protection hidden="1"/>
    </xf>
    <xf numFmtId="165" fontId="2" fillId="0" borderId="0" xfId="0" applyNumberFormat="1" applyFont="1" applyAlignment="1" applyProtection="1">
      <alignment vertical="center" wrapText="1" readingOrder="1"/>
      <protection hidden="1"/>
    </xf>
    <xf numFmtId="165" fontId="4" fillId="0" borderId="1" xfId="0" applyNumberFormat="1" applyFont="1" applyBorder="1" applyAlignment="1" applyProtection="1">
      <alignment horizontal="center" vertical="center" wrapText="1" readingOrder="1"/>
      <protection hidden="1"/>
    </xf>
    <xf numFmtId="166" fontId="4" fillId="0" borderId="0" xfId="0" applyNumberFormat="1" applyFont="1" applyAlignment="1" applyProtection="1">
      <alignment horizontal="right" vertical="center" wrapText="1" readingOrder="1"/>
      <protection hidden="1"/>
    </xf>
    <xf numFmtId="10" fontId="4" fillId="0" borderId="0" xfId="1" applyNumberFormat="1" applyFont="1" applyBorder="1" applyAlignment="1" applyProtection="1">
      <alignment horizontal="right" vertical="center" wrapText="1" readingOrder="1"/>
      <protection hidden="1"/>
    </xf>
    <xf numFmtId="165" fontId="4" fillId="5" borderId="0" xfId="0" applyNumberFormat="1" applyFont="1" applyFill="1" applyAlignment="1" applyProtection="1">
      <alignment horizontal="center" vertical="center" wrapText="1" readingOrder="1"/>
      <protection hidden="1"/>
    </xf>
    <xf numFmtId="165" fontId="3" fillId="5" borderId="0" xfId="0" applyNumberFormat="1" applyFont="1" applyFill="1" applyAlignment="1" applyProtection="1">
      <alignment horizontal="center" vertical="center" wrapText="1" readingOrder="1"/>
      <protection hidden="1"/>
    </xf>
    <xf numFmtId="165" fontId="4" fillId="0" borderId="0" xfId="0" applyNumberFormat="1" applyFont="1" applyAlignment="1" applyProtection="1">
      <alignment horizontal="center" vertical="center" wrapText="1" readingOrder="1"/>
      <protection hidden="1"/>
    </xf>
    <xf numFmtId="165" fontId="2" fillId="0" borderId="0" xfId="0" applyNumberFormat="1" applyFont="1" applyAlignment="1" applyProtection="1">
      <alignment horizontal="center" vertical="center" wrapText="1" readingOrder="1"/>
      <protection hidden="1"/>
    </xf>
    <xf numFmtId="165" fontId="2" fillId="0" borderId="0" xfId="0" applyNumberFormat="1" applyFont="1" applyAlignment="1" applyProtection="1">
      <alignment horizontal="left" vertical="center" wrapText="1" readingOrder="1"/>
      <protection hidden="1"/>
    </xf>
    <xf numFmtId="166" fontId="2" fillId="0" borderId="0" xfId="0" applyNumberFormat="1" applyFont="1" applyAlignment="1" applyProtection="1">
      <alignment horizontal="right" vertical="center" wrapText="1" readingOrder="1"/>
      <protection hidden="1"/>
    </xf>
    <xf numFmtId="10" fontId="2" fillId="0" borderId="0" xfId="1" applyNumberFormat="1" applyFont="1" applyBorder="1" applyAlignment="1" applyProtection="1">
      <alignment horizontal="right" vertical="center" wrapText="1" readingOrder="1"/>
      <protection hidden="1"/>
    </xf>
    <xf numFmtId="10" fontId="2" fillId="0" borderId="0" xfId="1" applyNumberFormat="1" applyFont="1" applyFill="1" applyBorder="1" applyAlignment="1" applyProtection="1">
      <alignment horizontal="right" vertical="center" wrapText="1" readingOrder="1"/>
      <protection hidden="1"/>
    </xf>
    <xf numFmtId="165" fontId="4" fillId="5" borderId="0" xfId="0" applyNumberFormat="1" applyFont="1" applyFill="1" applyAlignment="1" applyProtection="1">
      <alignment horizontal="right" vertical="center" wrapText="1" readingOrder="1"/>
      <protection hidden="1"/>
    </xf>
    <xf numFmtId="165" fontId="3" fillId="0" borderId="0" xfId="0" applyNumberFormat="1" applyFont="1" applyAlignment="1" applyProtection="1">
      <alignment horizontal="right" vertical="center" wrapText="1" readingOrder="1"/>
      <protection hidden="1"/>
    </xf>
    <xf numFmtId="167" fontId="2" fillId="0" borderId="0" xfId="0" applyNumberFormat="1" applyFont="1" applyAlignment="1" applyProtection="1">
      <alignment horizontal="right" vertical="center" wrapText="1" readingOrder="1"/>
      <protection hidden="1"/>
    </xf>
    <xf numFmtId="165" fontId="2" fillId="6" borderId="0" xfId="0" applyNumberFormat="1" applyFont="1" applyFill="1" applyAlignment="1" applyProtection="1">
      <alignment horizontal="right" vertical="center" wrapText="1" readingOrder="1"/>
      <protection hidden="1"/>
    </xf>
    <xf numFmtId="165" fontId="2" fillId="6" borderId="0" xfId="0" applyNumberFormat="1" applyFont="1" applyFill="1" applyAlignment="1" applyProtection="1">
      <alignment vertical="center" wrapText="1" readingOrder="1"/>
      <protection hidden="1"/>
    </xf>
    <xf numFmtId="165" fontId="5" fillId="0" borderId="2" xfId="0" applyNumberFormat="1" applyFont="1" applyBorder="1" applyAlignment="1" applyProtection="1">
      <alignment horizontal="right" vertical="center" wrapText="1" readingOrder="1"/>
      <protection hidden="1"/>
    </xf>
    <xf numFmtId="165" fontId="5" fillId="0" borderId="1" xfId="0" applyNumberFormat="1" applyFont="1" applyBorder="1" applyAlignment="1" applyProtection="1">
      <alignment horizontal="right" vertical="center" wrapText="1" readingOrder="1"/>
      <protection hidden="1"/>
    </xf>
    <xf numFmtId="165" fontId="4" fillId="0" borderId="3" xfId="0" applyNumberFormat="1" applyFont="1" applyBorder="1" applyAlignment="1" applyProtection="1">
      <alignment horizontal="right" vertical="center" wrapText="1" readingOrder="1"/>
      <protection hidden="1"/>
    </xf>
    <xf numFmtId="165" fontId="4" fillId="0" borderId="2" xfId="0" applyNumberFormat="1" applyFont="1" applyBorder="1" applyAlignment="1" applyProtection="1">
      <alignment horizontal="center" vertical="center" wrapText="1" readingOrder="1"/>
      <protection hidden="1"/>
    </xf>
    <xf numFmtId="165" fontId="4" fillId="7" borderId="2" xfId="0" applyNumberFormat="1" applyFont="1" applyFill="1" applyBorder="1" applyAlignment="1" applyProtection="1">
      <alignment horizontal="right" vertical="center" wrapText="1" readingOrder="1"/>
      <protection locked="0"/>
    </xf>
    <xf numFmtId="165" fontId="4" fillId="7" borderId="1" xfId="0" applyNumberFormat="1" applyFont="1" applyFill="1" applyBorder="1" applyAlignment="1" applyProtection="1">
      <alignment horizontal="right" vertical="center" wrapText="1" readingOrder="1"/>
      <protection locked="0"/>
    </xf>
    <xf numFmtId="166" fontId="3" fillId="0" borderId="2" xfId="0" applyNumberFormat="1" applyFont="1" applyBorder="1" applyAlignment="1" applyProtection="1">
      <alignment horizontal="right" vertical="center" wrapText="1" readingOrder="1"/>
      <protection hidden="1"/>
    </xf>
    <xf numFmtId="165" fontId="4" fillId="0" borderId="2" xfId="0" applyNumberFormat="1" applyFont="1" applyBorder="1" applyAlignment="1" applyProtection="1">
      <alignment horizontal="left" vertical="center" wrapText="1" readingOrder="1"/>
      <protection hidden="1"/>
    </xf>
    <xf numFmtId="165" fontId="4" fillId="4" borderId="0" xfId="0" applyNumberFormat="1" applyFont="1" applyFill="1" applyAlignment="1" applyProtection="1">
      <alignment horizontal="center" vertical="center" wrapText="1" readingOrder="1"/>
      <protection hidden="1"/>
    </xf>
    <xf numFmtId="165" fontId="4" fillId="0" borderId="0" xfId="0" applyNumberFormat="1" applyFont="1" applyAlignment="1" applyProtection="1">
      <alignment vertical="center" wrapText="1" readingOrder="1"/>
      <protection hidden="1"/>
    </xf>
    <xf numFmtId="165" fontId="11" fillId="2" borderId="0" xfId="0" applyNumberFormat="1" applyFont="1" applyFill="1" applyAlignment="1" applyProtection="1">
      <alignment horizontal="left" vertical="center" wrapText="1" readingOrder="1"/>
      <protection hidden="1"/>
    </xf>
    <xf numFmtId="165" fontId="4" fillId="0" borderId="2" xfId="0" applyNumberFormat="1" applyFont="1" applyBorder="1" applyAlignment="1" applyProtection="1">
      <alignment horizontal="left" vertical="center" wrapText="1" readingOrder="1"/>
      <protection hidden="1"/>
    </xf>
    <xf numFmtId="165" fontId="4" fillId="0" borderId="1" xfId="0" applyNumberFormat="1" applyFont="1" applyBorder="1" applyAlignment="1" applyProtection="1">
      <alignment horizontal="left" vertical="center" wrapText="1" readingOrder="1"/>
      <protection hidden="1"/>
    </xf>
    <xf numFmtId="165" fontId="4" fillId="0" borderId="0" xfId="0" applyNumberFormat="1" applyFont="1" applyAlignment="1" applyProtection="1">
      <alignment horizontal="justify" vertical="center" wrapText="1" readingOrder="1"/>
      <protection hidden="1"/>
    </xf>
    <xf numFmtId="165" fontId="4" fillId="0" borderId="0" xfId="0" applyNumberFormat="1" applyFont="1" applyAlignment="1" applyProtection="1">
      <alignment horizontal="center" vertical="center" wrapText="1" readingOrder="1"/>
      <protection hidden="1"/>
    </xf>
    <xf numFmtId="165" fontId="4" fillId="0" borderId="0" xfId="0" applyNumberFormat="1" applyFont="1" applyAlignment="1" applyProtection="1">
      <alignment horizontal="left" vertical="center" wrapText="1" readingOrder="1"/>
      <protection hidden="1"/>
    </xf>
    <xf numFmtId="165" fontId="3" fillId="0" borderId="0" xfId="0" applyNumberFormat="1" applyFont="1" applyAlignment="1" applyProtection="1">
      <alignment horizontal="left" vertical="center" wrapText="1" readingOrder="1"/>
      <protection hidden="1"/>
    </xf>
    <xf numFmtId="165" fontId="4" fillId="0" borderId="0" xfId="0" applyNumberFormat="1" applyFont="1" applyAlignment="1" applyProtection="1">
      <alignment horizontal="center" vertical="center" textRotation="90" wrapText="1" readingOrder="1"/>
      <protection hidden="1"/>
    </xf>
    <xf numFmtId="165" fontId="13" fillId="2" borderId="0" xfId="0" applyNumberFormat="1" applyFont="1" applyFill="1" applyAlignment="1" applyProtection="1">
      <alignment horizontal="left" vertical="center" wrapText="1" readingOrder="1"/>
      <protection hidden="1"/>
    </xf>
    <xf numFmtId="165" fontId="3" fillId="0" borderId="3" xfId="0" applyNumberFormat="1" applyFont="1" applyBorder="1" applyAlignment="1" applyProtection="1">
      <alignment horizontal="left" vertical="center" wrapText="1" readingOrder="1"/>
      <protection hidden="1"/>
    </xf>
    <xf numFmtId="165" fontId="4" fillId="0" borderId="2" xfId="0" applyNumberFormat="1" applyFont="1" applyBorder="1" applyAlignment="1" applyProtection="1">
      <alignment horizontal="right" vertical="center" wrapText="1" readingOrder="1"/>
      <protection hidden="1"/>
    </xf>
    <xf numFmtId="165" fontId="3" fillId="0" borderId="2" xfId="0" applyNumberFormat="1" applyFont="1" applyBorder="1" applyAlignment="1" applyProtection="1">
      <alignment horizontal="left" vertical="center" wrapText="1" readingOrder="1"/>
      <protection hidden="1"/>
    </xf>
    <xf numFmtId="165" fontId="5" fillId="0" borderId="2" xfId="0" applyNumberFormat="1" applyFont="1" applyBorder="1" applyAlignment="1" applyProtection="1">
      <alignment horizontal="left" vertical="center" wrapText="1" readingOrder="1"/>
      <protection hidden="1"/>
    </xf>
    <xf numFmtId="10" fontId="14" fillId="0" borderId="2" xfId="1" applyNumberFormat="1" applyFont="1" applyBorder="1" applyAlignment="1" applyProtection="1">
      <alignment horizontal="right" vertical="center" wrapText="1" readingOrder="1"/>
      <protection hidden="1"/>
    </xf>
    <xf numFmtId="165" fontId="5" fillId="0" borderId="0" xfId="0" applyNumberFormat="1" applyFont="1" applyAlignment="1" applyProtection="1">
      <alignment horizontal="center" vertical="center" wrapText="1" readingOrder="1"/>
      <protection hidden="1"/>
    </xf>
    <xf numFmtId="165" fontId="4" fillId="7" borderId="2" xfId="0" applyNumberFormat="1" applyFont="1" applyFill="1" applyBorder="1" applyAlignment="1" applyProtection="1">
      <alignment horizontal="left" vertical="center" wrapText="1" readingOrder="1"/>
      <protection locked="0"/>
    </xf>
    <xf numFmtId="165" fontId="4" fillId="0" borderId="2" xfId="0" applyNumberFormat="1" applyFont="1" applyFill="1" applyBorder="1" applyAlignment="1" applyProtection="1">
      <alignment horizontal="right" vertical="center" wrapText="1" readingOrder="1"/>
      <protection hidden="1"/>
    </xf>
  </cellXfs>
  <cellStyles count="2">
    <cellStyle name="Normal" xfId="0" builtinId="0" customBuiltin="1"/>
    <cellStyle name="Porcentagem" xfId="1" builtinId="5"/>
  </cellStyles>
  <dxfs count="0"/>
  <tableStyles count="0" defaultTableStyle="TableStyleMedium2" defaultPivotStyle="PivotStyleLight16"/>
  <colors>
    <mruColors>
      <color rgb="FFFEFEFE"/>
      <color rgb="FF1C2628"/>
      <color rgb="FF3C3F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 b="1"/>
              <a:t>Variação do fator de profundidade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PROFUNDIDADE!$W$291</c:f>
              <c:strCache>
                <c:ptCount val="1"/>
                <c:pt idx="0">
                  <c:v>Fator aplicável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PROFUNDIDADE!$V$292:$V$551</c:f>
              <c:numCache>
                <c:formatCode>#,##0.000000_ ;\-#,##0.000000\ </c:formatCode>
                <c:ptCount val="26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5.5</c:v>
                </c:pt>
                <c:pt idx="11">
                  <c:v>6</c:v>
                </c:pt>
                <c:pt idx="12">
                  <c:v>6.5</c:v>
                </c:pt>
                <c:pt idx="13">
                  <c:v>7</c:v>
                </c:pt>
                <c:pt idx="14">
                  <c:v>7.5</c:v>
                </c:pt>
                <c:pt idx="15">
                  <c:v>8</c:v>
                </c:pt>
                <c:pt idx="16">
                  <c:v>8.5</c:v>
                </c:pt>
                <c:pt idx="17">
                  <c:v>9</c:v>
                </c:pt>
                <c:pt idx="18">
                  <c:v>9.5</c:v>
                </c:pt>
                <c:pt idx="19">
                  <c:v>10</c:v>
                </c:pt>
                <c:pt idx="20">
                  <c:v>10.5</c:v>
                </c:pt>
                <c:pt idx="21">
                  <c:v>11</c:v>
                </c:pt>
                <c:pt idx="22">
                  <c:v>11.5</c:v>
                </c:pt>
                <c:pt idx="23">
                  <c:v>12</c:v>
                </c:pt>
                <c:pt idx="24">
                  <c:v>12.5</c:v>
                </c:pt>
                <c:pt idx="25">
                  <c:v>13</c:v>
                </c:pt>
                <c:pt idx="26">
                  <c:v>13.5</c:v>
                </c:pt>
                <c:pt idx="27">
                  <c:v>14</c:v>
                </c:pt>
                <c:pt idx="28">
                  <c:v>14.5</c:v>
                </c:pt>
                <c:pt idx="29">
                  <c:v>15</c:v>
                </c:pt>
                <c:pt idx="30">
                  <c:v>15.5</c:v>
                </c:pt>
                <c:pt idx="31">
                  <c:v>16</c:v>
                </c:pt>
                <c:pt idx="32">
                  <c:v>16.5</c:v>
                </c:pt>
                <c:pt idx="33">
                  <c:v>17</c:v>
                </c:pt>
                <c:pt idx="34">
                  <c:v>17.5</c:v>
                </c:pt>
                <c:pt idx="35">
                  <c:v>18</c:v>
                </c:pt>
                <c:pt idx="36">
                  <c:v>18.5</c:v>
                </c:pt>
                <c:pt idx="37">
                  <c:v>19</c:v>
                </c:pt>
                <c:pt idx="38">
                  <c:v>19.5</c:v>
                </c:pt>
                <c:pt idx="39">
                  <c:v>20</c:v>
                </c:pt>
                <c:pt idx="40">
                  <c:v>20.5</c:v>
                </c:pt>
                <c:pt idx="41">
                  <c:v>21</c:v>
                </c:pt>
                <c:pt idx="42">
                  <c:v>21.5</c:v>
                </c:pt>
                <c:pt idx="43">
                  <c:v>22</c:v>
                </c:pt>
                <c:pt idx="44">
                  <c:v>22.5</c:v>
                </c:pt>
                <c:pt idx="45">
                  <c:v>23</c:v>
                </c:pt>
                <c:pt idx="46">
                  <c:v>23.5</c:v>
                </c:pt>
                <c:pt idx="47">
                  <c:v>24</c:v>
                </c:pt>
                <c:pt idx="48">
                  <c:v>24.5</c:v>
                </c:pt>
                <c:pt idx="49">
                  <c:v>25</c:v>
                </c:pt>
                <c:pt idx="50">
                  <c:v>25.5</c:v>
                </c:pt>
                <c:pt idx="51">
                  <c:v>26</c:v>
                </c:pt>
                <c:pt idx="52">
                  <c:v>26.5</c:v>
                </c:pt>
                <c:pt idx="53">
                  <c:v>27</c:v>
                </c:pt>
                <c:pt idx="54">
                  <c:v>27.5</c:v>
                </c:pt>
                <c:pt idx="55">
                  <c:v>28</c:v>
                </c:pt>
                <c:pt idx="56">
                  <c:v>28.5</c:v>
                </c:pt>
                <c:pt idx="57">
                  <c:v>29</c:v>
                </c:pt>
                <c:pt idx="58">
                  <c:v>29.5</c:v>
                </c:pt>
                <c:pt idx="59">
                  <c:v>30</c:v>
                </c:pt>
                <c:pt idx="60">
                  <c:v>30.5</c:v>
                </c:pt>
                <c:pt idx="61">
                  <c:v>31</c:v>
                </c:pt>
                <c:pt idx="62">
                  <c:v>31.5</c:v>
                </c:pt>
                <c:pt idx="63">
                  <c:v>32</c:v>
                </c:pt>
                <c:pt idx="64">
                  <c:v>32.5</c:v>
                </c:pt>
                <c:pt idx="65">
                  <c:v>33</c:v>
                </c:pt>
                <c:pt idx="66">
                  <c:v>33.5</c:v>
                </c:pt>
                <c:pt idx="67">
                  <c:v>34</c:v>
                </c:pt>
                <c:pt idx="68">
                  <c:v>34.5</c:v>
                </c:pt>
                <c:pt idx="69">
                  <c:v>35</c:v>
                </c:pt>
                <c:pt idx="70">
                  <c:v>35.5</c:v>
                </c:pt>
                <c:pt idx="71">
                  <c:v>36</c:v>
                </c:pt>
                <c:pt idx="72">
                  <c:v>36.5</c:v>
                </c:pt>
                <c:pt idx="73">
                  <c:v>37</c:v>
                </c:pt>
                <c:pt idx="74">
                  <c:v>37.5</c:v>
                </c:pt>
                <c:pt idx="75">
                  <c:v>38</c:v>
                </c:pt>
                <c:pt idx="76">
                  <c:v>38.5</c:v>
                </c:pt>
                <c:pt idx="77">
                  <c:v>39</c:v>
                </c:pt>
                <c:pt idx="78">
                  <c:v>39.5</c:v>
                </c:pt>
                <c:pt idx="79">
                  <c:v>40</c:v>
                </c:pt>
                <c:pt idx="80">
                  <c:v>40.5</c:v>
                </c:pt>
                <c:pt idx="81">
                  <c:v>41</c:v>
                </c:pt>
                <c:pt idx="82">
                  <c:v>41.5</c:v>
                </c:pt>
                <c:pt idx="83">
                  <c:v>42</c:v>
                </c:pt>
                <c:pt idx="84">
                  <c:v>42.5</c:v>
                </c:pt>
                <c:pt idx="85">
                  <c:v>43</c:v>
                </c:pt>
                <c:pt idx="86">
                  <c:v>43.5</c:v>
                </c:pt>
                <c:pt idx="87">
                  <c:v>44</c:v>
                </c:pt>
                <c:pt idx="88">
                  <c:v>44.5</c:v>
                </c:pt>
                <c:pt idx="89">
                  <c:v>45</c:v>
                </c:pt>
                <c:pt idx="90">
                  <c:v>45.5</c:v>
                </c:pt>
                <c:pt idx="91">
                  <c:v>46</c:v>
                </c:pt>
                <c:pt idx="92">
                  <c:v>46.5</c:v>
                </c:pt>
                <c:pt idx="93">
                  <c:v>47</c:v>
                </c:pt>
                <c:pt idx="94">
                  <c:v>47.5</c:v>
                </c:pt>
                <c:pt idx="95">
                  <c:v>48</c:v>
                </c:pt>
                <c:pt idx="96">
                  <c:v>48.5</c:v>
                </c:pt>
                <c:pt idx="97">
                  <c:v>49</c:v>
                </c:pt>
                <c:pt idx="98">
                  <c:v>49.5</c:v>
                </c:pt>
                <c:pt idx="99">
                  <c:v>50</c:v>
                </c:pt>
                <c:pt idx="100">
                  <c:v>50.5</c:v>
                </c:pt>
                <c:pt idx="101">
                  <c:v>51</c:v>
                </c:pt>
                <c:pt idx="102">
                  <c:v>51.5</c:v>
                </c:pt>
                <c:pt idx="103">
                  <c:v>52</c:v>
                </c:pt>
                <c:pt idx="104">
                  <c:v>52.5</c:v>
                </c:pt>
                <c:pt idx="105">
                  <c:v>53</c:v>
                </c:pt>
                <c:pt idx="106">
                  <c:v>53.5</c:v>
                </c:pt>
                <c:pt idx="107">
                  <c:v>54</c:v>
                </c:pt>
                <c:pt idx="108">
                  <c:v>54.5</c:v>
                </c:pt>
                <c:pt idx="109">
                  <c:v>55</c:v>
                </c:pt>
                <c:pt idx="110">
                  <c:v>55.5</c:v>
                </c:pt>
                <c:pt idx="111">
                  <c:v>56</c:v>
                </c:pt>
                <c:pt idx="112">
                  <c:v>56.5</c:v>
                </c:pt>
                <c:pt idx="113">
                  <c:v>57</c:v>
                </c:pt>
                <c:pt idx="114">
                  <c:v>57.5</c:v>
                </c:pt>
                <c:pt idx="115">
                  <c:v>58</c:v>
                </c:pt>
                <c:pt idx="116">
                  <c:v>58.5</c:v>
                </c:pt>
                <c:pt idx="117">
                  <c:v>59</c:v>
                </c:pt>
                <c:pt idx="118">
                  <c:v>59.5</c:v>
                </c:pt>
                <c:pt idx="119">
                  <c:v>60</c:v>
                </c:pt>
                <c:pt idx="120">
                  <c:v>60.5</c:v>
                </c:pt>
                <c:pt idx="121">
                  <c:v>61</c:v>
                </c:pt>
                <c:pt idx="122">
                  <c:v>61.5</c:v>
                </c:pt>
                <c:pt idx="123">
                  <c:v>62</c:v>
                </c:pt>
                <c:pt idx="124">
                  <c:v>62.5</c:v>
                </c:pt>
                <c:pt idx="125">
                  <c:v>63</c:v>
                </c:pt>
                <c:pt idx="126">
                  <c:v>63.5</c:v>
                </c:pt>
                <c:pt idx="127">
                  <c:v>64</c:v>
                </c:pt>
                <c:pt idx="128">
                  <c:v>64.5</c:v>
                </c:pt>
                <c:pt idx="129">
                  <c:v>65</c:v>
                </c:pt>
                <c:pt idx="130">
                  <c:v>65.5</c:v>
                </c:pt>
                <c:pt idx="131">
                  <c:v>66</c:v>
                </c:pt>
                <c:pt idx="132">
                  <c:v>66.5</c:v>
                </c:pt>
                <c:pt idx="133">
                  <c:v>67</c:v>
                </c:pt>
                <c:pt idx="134">
                  <c:v>67.5</c:v>
                </c:pt>
                <c:pt idx="135">
                  <c:v>68</c:v>
                </c:pt>
                <c:pt idx="136">
                  <c:v>68.5</c:v>
                </c:pt>
                <c:pt idx="137">
                  <c:v>69</c:v>
                </c:pt>
                <c:pt idx="138">
                  <c:v>69.5</c:v>
                </c:pt>
                <c:pt idx="139">
                  <c:v>70</c:v>
                </c:pt>
                <c:pt idx="140">
                  <c:v>70.5</c:v>
                </c:pt>
                <c:pt idx="141">
                  <c:v>71</c:v>
                </c:pt>
                <c:pt idx="142">
                  <c:v>71.5</c:v>
                </c:pt>
                <c:pt idx="143">
                  <c:v>72</c:v>
                </c:pt>
                <c:pt idx="144">
                  <c:v>72.5</c:v>
                </c:pt>
                <c:pt idx="145">
                  <c:v>73</c:v>
                </c:pt>
                <c:pt idx="146">
                  <c:v>73.5</c:v>
                </c:pt>
                <c:pt idx="147">
                  <c:v>74</c:v>
                </c:pt>
                <c:pt idx="148">
                  <c:v>74.5</c:v>
                </c:pt>
                <c:pt idx="149">
                  <c:v>75</c:v>
                </c:pt>
                <c:pt idx="150">
                  <c:v>75.5</c:v>
                </c:pt>
                <c:pt idx="151">
                  <c:v>76</c:v>
                </c:pt>
                <c:pt idx="152">
                  <c:v>76.5</c:v>
                </c:pt>
                <c:pt idx="153">
                  <c:v>77</c:v>
                </c:pt>
                <c:pt idx="154">
                  <c:v>77.5</c:v>
                </c:pt>
                <c:pt idx="155">
                  <c:v>78</c:v>
                </c:pt>
                <c:pt idx="156">
                  <c:v>78.5</c:v>
                </c:pt>
                <c:pt idx="157">
                  <c:v>79</c:v>
                </c:pt>
                <c:pt idx="158">
                  <c:v>79.5</c:v>
                </c:pt>
                <c:pt idx="159">
                  <c:v>80</c:v>
                </c:pt>
                <c:pt idx="160">
                  <c:v>80.5</c:v>
                </c:pt>
                <c:pt idx="161">
                  <c:v>81</c:v>
                </c:pt>
                <c:pt idx="162">
                  <c:v>81.5</c:v>
                </c:pt>
                <c:pt idx="163">
                  <c:v>82</c:v>
                </c:pt>
                <c:pt idx="164">
                  <c:v>82.5</c:v>
                </c:pt>
                <c:pt idx="165">
                  <c:v>83</c:v>
                </c:pt>
                <c:pt idx="166">
                  <c:v>83.5</c:v>
                </c:pt>
                <c:pt idx="167">
                  <c:v>84</c:v>
                </c:pt>
                <c:pt idx="168">
                  <c:v>84.5</c:v>
                </c:pt>
                <c:pt idx="169">
                  <c:v>85</c:v>
                </c:pt>
                <c:pt idx="170">
                  <c:v>85.5</c:v>
                </c:pt>
                <c:pt idx="171">
                  <c:v>86</c:v>
                </c:pt>
                <c:pt idx="172">
                  <c:v>86.5</c:v>
                </c:pt>
                <c:pt idx="173">
                  <c:v>87</c:v>
                </c:pt>
                <c:pt idx="174">
                  <c:v>87.5</c:v>
                </c:pt>
                <c:pt idx="175">
                  <c:v>88</c:v>
                </c:pt>
                <c:pt idx="176">
                  <c:v>88.5</c:v>
                </c:pt>
                <c:pt idx="177">
                  <c:v>89</c:v>
                </c:pt>
                <c:pt idx="178">
                  <c:v>89.5</c:v>
                </c:pt>
                <c:pt idx="179">
                  <c:v>90</c:v>
                </c:pt>
                <c:pt idx="180">
                  <c:v>90.5</c:v>
                </c:pt>
                <c:pt idx="181">
                  <c:v>91</c:v>
                </c:pt>
                <c:pt idx="182">
                  <c:v>91.5</c:v>
                </c:pt>
                <c:pt idx="183">
                  <c:v>92</c:v>
                </c:pt>
                <c:pt idx="184">
                  <c:v>92.5</c:v>
                </c:pt>
                <c:pt idx="185">
                  <c:v>93</c:v>
                </c:pt>
                <c:pt idx="186">
                  <c:v>93.5</c:v>
                </c:pt>
                <c:pt idx="187">
                  <c:v>94</c:v>
                </c:pt>
                <c:pt idx="188">
                  <c:v>94.5</c:v>
                </c:pt>
                <c:pt idx="189">
                  <c:v>95</c:v>
                </c:pt>
                <c:pt idx="190">
                  <c:v>95.5</c:v>
                </c:pt>
                <c:pt idx="191">
                  <c:v>96</c:v>
                </c:pt>
                <c:pt idx="192">
                  <c:v>96.5</c:v>
                </c:pt>
                <c:pt idx="193">
                  <c:v>97</c:v>
                </c:pt>
                <c:pt idx="194">
                  <c:v>97.5</c:v>
                </c:pt>
                <c:pt idx="195">
                  <c:v>98</c:v>
                </c:pt>
                <c:pt idx="196">
                  <c:v>98.5</c:v>
                </c:pt>
                <c:pt idx="197">
                  <c:v>99</c:v>
                </c:pt>
                <c:pt idx="198">
                  <c:v>99.5</c:v>
                </c:pt>
                <c:pt idx="199">
                  <c:v>100</c:v>
                </c:pt>
                <c:pt idx="200">
                  <c:v>100.5</c:v>
                </c:pt>
                <c:pt idx="201">
                  <c:v>101</c:v>
                </c:pt>
                <c:pt idx="202">
                  <c:v>101.5</c:v>
                </c:pt>
                <c:pt idx="203">
                  <c:v>102</c:v>
                </c:pt>
                <c:pt idx="204">
                  <c:v>102.5</c:v>
                </c:pt>
                <c:pt idx="205">
                  <c:v>103</c:v>
                </c:pt>
                <c:pt idx="206">
                  <c:v>103.5</c:v>
                </c:pt>
                <c:pt idx="207">
                  <c:v>104</c:v>
                </c:pt>
                <c:pt idx="208">
                  <c:v>104.5</c:v>
                </c:pt>
                <c:pt idx="209">
                  <c:v>105</c:v>
                </c:pt>
                <c:pt idx="210">
                  <c:v>105.5</c:v>
                </c:pt>
                <c:pt idx="211">
                  <c:v>106</c:v>
                </c:pt>
                <c:pt idx="212">
                  <c:v>106.5</c:v>
                </c:pt>
                <c:pt idx="213">
                  <c:v>107</c:v>
                </c:pt>
                <c:pt idx="214">
                  <c:v>107.5</c:v>
                </c:pt>
                <c:pt idx="215">
                  <c:v>108</c:v>
                </c:pt>
                <c:pt idx="216">
                  <c:v>108.5</c:v>
                </c:pt>
                <c:pt idx="217">
                  <c:v>109</c:v>
                </c:pt>
                <c:pt idx="218">
                  <c:v>109.5</c:v>
                </c:pt>
                <c:pt idx="219">
                  <c:v>110</c:v>
                </c:pt>
                <c:pt idx="220">
                  <c:v>110.5</c:v>
                </c:pt>
                <c:pt idx="221">
                  <c:v>111</c:v>
                </c:pt>
                <c:pt idx="222">
                  <c:v>111.5</c:v>
                </c:pt>
                <c:pt idx="223">
                  <c:v>112</c:v>
                </c:pt>
                <c:pt idx="224">
                  <c:v>112.5</c:v>
                </c:pt>
                <c:pt idx="225">
                  <c:v>113</c:v>
                </c:pt>
                <c:pt idx="226">
                  <c:v>113.5</c:v>
                </c:pt>
                <c:pt idx="227">
                  <c:v>114</c:v>
                </c:pt>
                <c:pt idx="228">
                  <c:v>114.5</c:v>
                </c:pt>
                <c:pt idx="229">
                  <c:v>115</c:v>
                </c:pt>
                <c:pt idx="230">
                  <c:v>115.5</c:v>
                </c:pt>
                <c:pt idx="231">
                  <c:v>116</c:v>
                </c:pt>
                <c:pt idx="232">
                  <c:v>116.5</c:v>
                </c:pt>
                <c:pt idx="233">
                  <c:v>117</c:v>
                </c:pt>
                <c:pt idx="234">
                  <c:v>117.5</c:v>
                </c:pt>
                <c:pt idx="235">
                  <c:v>118</c:v>
                </c:pt>
                <c:pt idx="236">
                  <c:v>118.5</c:v>
                </c:pt>
                <c:pt idx="237">
                  <c:v>119</c:v>
                </c:pt>
                <c:pt idx="238">
                  <c:v>119.5</c:v>
                </c:pt>
                <c:pt idx="239">
                  <c:v>120</c:v>
                </c:pt>
                <c:pt idx="240">
                  <c:v>120.5</c:v>
                </c:pt>
                <c:pt idx="241">
                  <c:v>121</c:v>
                </c:pt>
                <c:pt idx="242">
                  <c:v>121.5</c:v>
                </c:pt>
                <c:pt idx="243">
                  <c:v>122</c:v>
                </c:pt>
                <c:pt idx="244">
                  <c:v>122.5</c:v>
                </c:pt>
                <c:pt idx="245">
                  <c:v>123</c:v>
                </c:pt>
                <c:pt idx="246">
                  <c:v>123.5</c:v>
                </c:pt>
                <c:pt idx="247">
                  <c:v>124</c:v>
                </c:pt>
                <c:pt idx="248">
                  <c:v>124.5</c:v>
                </c:pt>
                <c:pt idx="249">
                  <c:v>125</c:v>
                </c:pt>
                <c:pt idx="250">
                  <c:v>125.5</c:v>
                </c:pt>
                <c:pt idx="251">
                  <c:v>126</c:v>
                </c:pt>
                <c:pt idx="252">
                  <c:v>126.5</c:v>
                </c:pt>
                <c:pt idx="253">
                  <c:v>127</c:v>
                </c:pt>
                <c:pt idx="254">
                  <c:v>127.5</c:v>
                </c:pt>
                <c:pt idx="255">
                  <c:v>128</c:v>
                </c:pt>
                <c:pt idx="256">
                  <c:v>128.5</c:v>
                </c:pt>
                <c:pt idx="257">
                  <c:v>129</c:v>
                </c:pt>
                <c:pt idx="258">
                  <c:v>129.5</c:v>
                </c:pt>
                <c:pt idx="259">
                  <c:v>130</c:v>
                </c:pt>
              </c:numCache>
            </c:numRef>
          </c:cat>
          <c:val>
            <c:numRef>
              <c:f>PROFUNDIDADE!$W$292:$W$551</c:f>
              <c:numCache>
                <c:formatCode>#,##0.000000_ ;\-#,##0.000000\ </c:formatCode>
                <c:ptCount val="260"/>
                <c:pt idx="0">
                  <c:v>0.70710678118654746</c:v>
                </c:pt>
                <c:pt idx="1">
                  <c:v>0.70710678118654746</c:v>
                </c:pt>
                <c:pt idx="2">
                  <c:v>0.70710678118654746</c:v>
                </c:pt>
                <c:pt idx="3">
                  <c:v>0.70710678118654746</c:v>
                </c:pt>
                <c:pt idx="4">
                  <c:v>0.70710678118654746</c:v>
                </c:pt>
                <c:pt idx="5">
                  <c:v>0.70710678118654746</c:v>
                </c:pt>
                <c:pt idx="6">
                  <c:v>0.70710678118654746</c:v>
                </c:pt>
                <c:pt idx="7">
                  <c:v>0.70710678118654746</c:v>
                </c:pt>
                <c:pt idx="8">
                  <c:v>0.70710678118654746</c:v>
                </c:pt>
                <c:pt idx="9">
                  <c:v>0.70710678118654746</c:v>
                </c:pt>
                <c:pt idx="10">
                  <c:v>0.70710678118654746</c:v>
                </c:pt>
                <c:pt idx="11">
                  <c:v>0.70710678118654746</c:v>
                </c:pt>
                <c:pt idx="12">
                  <c:v>0.73598007219398731</c:v>
                </c:pt>
                <c:pt idx="13">
                  <c:v>0.76376261582597338</c:v>
                </c:pt>
                <c:pt idx="14">
                  <c:v>0.79056941504209477</c:v>
                </c:pt>
                <c:pt idx="15">
                  <c:v>0.81649658092772615</c:v>
                </c:pt>
                <c:pt idx="16">
                  <c:v>0.84162541153017323</c:v>
                </c:pt>
                <c:pt idx="17">
                  <c:v>0.86602540378443871</c:v>
                </c:pt>
                <c:pt idx="18">
                  <c:v>0.88975652100260938</c:v>
                </c:pt>
                <c:pt idx="19">
                  <c:v>0.9128709291752769</c:v>
                </c:pt>
                <c:pt idx="20">
                  <c:v>0.93541434669348533</c:v>
                </c:pt>
                <c:pt idx="21">
                  <c:v>0.9574271077563381</c:v>
                </c:pt>
                <c:pt idx="22">
                  <c:v>0.97894501037256076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0.99990046160048762</c:v>
                </c:pt>
                <c:pt idx="71">
                  <c:v>0.99961148047731307</c:v>
                </c:pt>
                <c:pt idx="72">
                  <c:v>0.99914670519946303</c:v>
                </c:pt>
                <c:pt idx="73">
                  <c:v>0.99851878514374448</c:v>
                </c:pt>
                <c:pt idx="74">
                  <c:v>0.99773945220528626</c:v>
                </c:pt>
                <c:pt idx="75">
                  <c:v>0.99681959499505735</c:v>
                </c:pt>
                <c:pt idx="76">
                  <c:v>0.99576932629505388</c:v>
                </c:pt>
                <c:pt idx="77">
                  <c:v>0.99459804445449673</c:v>
                </c:pt>
                <c:pt idx="78">
                  <c:v>0.9933144893338911</c:v>
                </c:pt>
                <c:pt idx="79">
                  <c:v>0.99192679333668565</c:v>
                </c:pt>
                <c:pt idx="80">
                  <c:v>0.99044252800925692</c:v>
                </c:pt>
                <c:pt idx="81">
                  <c:v>0.98886874663801871</c:v>
                </c:pt>
                <c:pt idx="82">
                  <c:v>0.98721202322663582</c:v>
                </c:pt>
                <c:pt idx="83">
                  <c:v>0.98547848819587947</c:v>
                </c:pt>
                <c:pt idx="84">
                  <c:v>0.98367386111288768</c:v>
                </c:pt>
                <c:pt idx="85">
                  <c:v>0.9818034807248962</c:v>
                </c:pt>
                <c:pt idx="86">
                  <c:v>0.97987233254440675</c:v>
                </c:pt>
                <c:pt idx="87">
                  <c:v>0.97788507420778648</c:v>
                </c:pt>
                <c:pt idx="88">
                  <c:v>0.97584605880709552</c:v>
                </c:pt>
                <c:pt idx="89">
                  <c:v>0.97375935637515487</c:v>
                </c:pt>
                <c:pt idx="90">
                  <c:v>0.97162877368623735</c:v>
                </c:pt>
                <c:pt idx="91">
                  <c:v>0.96945787251902427</c:v>
                </c:pt>
                <c:pt idx="92">
                  <c:v>0.96724998651438043</c:v>
                </c:pt>
                <c:pt idx="93">
                  <c:v>0.96500823674792124</c:v>
                </c:pt>
                <c:pt idx="94">
                  <c:v>0.96273554612604018</c:v>
                </c:pt>
                <c:pt idx="95">
                  <c:v>0.96043465270394934</c:v>
                </c:pt>
                <c:pt idx="96">
                  <c:v>0.95810812201518625</c:v>
                </c:pt>
                <c:pt idx="97">
                  <c:v>0.95575835849386181</c:v>
                </c:pt>
                <c:pt idx="98">
                  <c:v>0.95338761606356692</c:v>
                </c:pt>
                <c:pt idx="99">
                  <c:v>0.95099800796022271</c:v>
                </c:pt>
                <c:pt idx="100">
                  <c:v>0.94859151585017731</c:v>
                </c:pt>
                <c:pt idx="101">
                  <c:v>0.94616999829945536</c:v>
                </c:pt>
                <c:pt idx="102">
                  <c:v>0.94373519864517852</c:v>
                </c:pt>
                <c:pt idx="103">
                  <c:v>0.9412887523157738</c:v>
                </c:pt>
                <c:pt idx="104">
                  <c:v>0.93883219364257531</c:v>
                </c:pt>
                <c:pt idx="105">
                  <c:v>0.93636696220181159</c:v>
                </c:pt>
                <c:pt idx="106">
                  <c:v>0.93389440872268159</c:v>
                </c:pt>
                <c:pt idx="107">
                  <c:v>0.9314158005942379</c:v>
                </c:pt>
                <c:pt idx="108">
                  <c:v>0.92893232700108608</c:v>
                </c:pt>
                <c:pt idx="109">
                  <c:v>0.92644510371544198</c:v>
                </c:pt>
                <c:pt idx="110">
                  <c:v>0.92395517757084633</c:v>
                </c:pt>
                <c:pt idx="111">
                  <c:v>0.92146353064078557</c:v>
                </c:pt>
                <c:pt idx="112">
                  <c:v>0.91897108414361139</c:v>
                </c:pt>
                <c:pt idx="113">
                  <c:v>0.91647870209344451</c:v>
                </c:pt>
                <c:pt idx="114">
                  <c:v>0.9139871947151933</c:v>
                </c:pt>
                <c:pt idx="115">
                  <c:v>0.91149732164040742</c:v>
                </c:pt>
                <c:pt idx="116">
                  <c:v>0.9090097948993745</c:v>
                </c:pt>
                <c:pt idx="117">
                  <c:v>0.90652528172369118</c:v>
                </c:pt>
                <c:pt idx="118">
                  <c:v>0.90404440717244672</c:v>
                </c:pt>
                <c:pt idx="119">
                  <c:v>0.90156775659415567</c:v>
                </c:pt>
                <c:pt idx="120">
                  <c:v>0.89909587793567114</c:v>
                </c:pt>
                <c:pt idx="121">
                  <c:v>0.89662928390846108</c:v>
                </c:pt>
                <c:pt idx="122">
                  <c:v>0.89416845402185918</c:v>
                </c:pt>
                <c:pt idx="123">
                  <c:v>0.89171383649220304</c:v>
                </c:pt>
                <c:pt idx="124">
                  <c:v>0.88926585003610681</c:v>
                </c:pt>
                <c:pt idx="125">
                  <c:v>0.88682488555552441</c:v>
                </c:pt>
                <c:pt idx="126">
                  <c:v>0.88439130772170405</c:v>
                </c:pt>
                <c:pt idx="127">
                  <c:v>0.88196545646462665</c:v>
                </c:pt>
                <c:pt idx="128">
                  <c:v>0.87954764837405042</c:v>
                </c:pt>
                <c:pt idx="129">
                  <c:v>0.87713817801785043</c:v>
                </c:pt>
                <c:pt idx="130">
                  <c:v>0.87473731918294773</c:v>
                </c:pt>
                <c:pt idx="131">
                  <c:v>0.87234532604374249</c:v>
                </c:pt>
                <c:pt idx="132">
                  <c:v>0.86996243426263709</c:v>
                </c:pt>
                <c:pt idx="133">
                  <c:v>0.86758886202691377</c:v>
                </c:pt>
                <c:pt idx="134">
                  <c:v>0.86522481102593474</c:v>
                </c:pt>
                <c:pt idx="135">
                  <c:v>0.86287046737237505</c:v>
                </c:pt>
                <c:pt idx="136">
                  <c:v>0.86052600247093447</c:v>
                </c:pt>
                <c:pt idx="137">
                  <c:v>0.85819157383775746</c:v>
                </c:pt>
                <c:pt idx="138">
                  <c:v>0.85586732587355974</c:v>
                </c:pt>
                <c:pt idx="139">
                  <c:v>0.85355339059327373</c:v>
                </c:pt>
                <c:pt idx="140">
                  <c:v>0.85124988831483539</c:v>
                </c:pt>
                <c:pt idx="141">
                  <c:v>0.84895692830955971</c:v>
                </c:pt>
                <c:pt idx="142">
                  <c:v>0.84667460941640005</c:v>
                </c:pt>
                <c:pt idx="143">
                  <c:v>0.84440302062223138</c:v>
                </c:pt>
                <c:pt idx="144">
                  <c:v>0.84214224161016449</c:v>
                </c:pt>
                <c:pt idx="145">
                  <c:v>0.83989234327776641</c:v>
                </c:pt>
                <c:pt idx="146">
                  <c:v>0.83765338822694746</c:v>
                </c:pt>
                <c:pt idx="147">
                  <c:v>0.83542543122715796</c:v>
                </c:pt>
                <c:pt idx="148">
                  <c:v>0.83320851965344123</c:v>
                </c:pt>
                <c:pt idx="149">
                  <c:v>0.83100269390078574</c:v>
                </c:pt>
                <c:pt idx="150">
                  <c:v>0.82880798777613784</c:v>
                </c:pt>
                <c:pt idx="151">
                  <c:v>0.82662442886934406</c:v>
                </c:pt>
                <c:pt idx="152">
                  <c:v>0.82445203890421837</c:v>
                </c:pt>
                <c:pt idx="153">
                  <c:v>0.82229083407085912</c:v>
                </c:pt>
                <c:pt idx="154">
                  <c:v>0.82014082534026456</c:v>
                </c:pt>
                <c:pt idx="155">
                  <c:v>0.81800201876223844</c:v>
                </c:pt>
                <c:pt idx="156">
                  <c:v>0.81587441574751929</c:v>
                </c:pt>
                <c:pt idx="157">
                  <c:v>0.8137580133350012</c:v>
                </c:pt>
                <c:pt idx="158">
                  <c:v>0.8116528044448752</c:v>
                </c:pt>
                <c:pt idx="159">
                  <c:v>0.80955877811845811</c:v>
                </c:pt>
                <c:pt idx="160">
                  <c:v>0.80747591974544486</c:v>
                </c:pt>
                <c:pt idx="161">
                  <c:v>0.80540421127926243</c:v>
                </c:pt>
                <c:pt idx="162">
                  <c:v>0.80334363144117493</c:v>
                </c:pt>
                <c:pt idx="163">
                  <c:v>0.80129415591374609</c:v>
                </c:pt>
                <c:pt idx="164">
                  <c:v>0.79925575752423217</c:v>
                </c:pt>
                <c:pt idx="165">
                  <c:v>0.7972284064184465</c:v>
                </c:pt>
                <c:pt idx="166">
                  <c:v>0.79521207022560125</c:v>
                </c:pt>
                <c:pt idx="167">
                  <c:v>0.79320671421460998</c:v>
                </c:pt>
                <c:pt idx="168">
                  <c:v>0.79121230144230081</c:v>
                </c:pt>
                <c:pt idx="169">
                  <c:v>0.7892287928939693</c:v>
                </c:pt>
                <c:pt idx="170">
                  <c:v>0.78725614761667317</c:v>
                </c:pt>
                <c:pt idx="171">
                  <c:v>0.78529432284564915</c:v>
                </c:pt>
                <c:pt idx="172">
                  <c:v>0.78334327412421145</c:v>
                </c:pt>
                <c:pt idx="173">
                  <c:v>0.78140295541747262</c:v>
                </c:pt>
                <c:pt idx="174">
                  <c:v>0.77947331922020546</c:v>
                </c:pt>
                <c:pt idx="175">
                  <c:v>0.77755431665915042</c:v>
                </c:pt>
                <c:pt idx="176">
                  <c:v>0.77564589759005365</c:v>
                </c:pt>
                <c:pt idx="177">
                  <c:v>0.77374801068970811</c:v>
                </c:pt>
                <c:pt idx="178">
                  <c:v>0.77186060354325359</c:v>
                </c:pt>
                <c:pt idx="179">
                  <c:v>0.76998362272697551</c:v>
                </c:pt>
                <c:pt idx="180">
                  <c:v>0.76811701388683573</c:v>
                </c:pt>
                <c:pt idx="181">
                  <c:v>0.76626072181294913</c:v>
                </c:pt>
                <c:pt idx="182">
                  <c:v>0.76441469051021227</c:v>
                </c:pt>
                <c:pt idx="183">
                  <c:v>0.76257886326528035</c:v>
                </c:pt>
                <c:pt idx="184">
                  <c:v>0.76075318271007153</c:v>
                </c:pt>
                <c:pt idx="185">
                  <c:v>0.75893759088198076</c:v>
                </c:pt>
                <c:pt idx="186">
                  <c:v>0.75713202928096046</c:v>
                </c:pt>
                <c:pt idx="187">
                  <c:v>0.75533643892363023</c:v>
                </c:pt>
                <c:pt idx="188">
                  <c:v>0.75355076039456059</c:v>
                </c:pt>
                <c:pt idx="189">
                  <c:v>0.75177493389487393</c:v>
                </c:pt>
                <c:pt idx="190">
                  <c:v>0.75000889928829428</c:v>
                </c:pt>
                <c:pt idx="191">
                  <c:v>0.74825259614477257</c:v>
                </c:pt>
                <c:pt idx="192">
                  <c:v>0.746505963781808</c:v>
                </c:pt>
                <c:pt idx="193">
                  <c:v>0.74476894130358051</c:v>
                </c:pt>
                <c:pt idx="194">
                  <c:v>0.74304146763799883</c:v>
                </c:pt>
                <c:pt idx="195">
                  <c:v>0.7413234815717693</c:v>
                </c:pt>
                <c:pt idx="196">
                  <c:v>0.73961492178358401</c:v>
                </c:pt>
                <c:pt idx="197">
                  <c:v>0.73791572687551554</c:v>
                </c:pt>
                <c:pt idx="198">
                  <c:v>0.73622583540271291</c:v>
                </c:pt>
                <c:pt idx="199">
                  <c:v>0.73454518590147511</c:v>
                </c:pt>
                <c:pt idx="200">
                  <c:v>0.73287371691578751</c:v>
                </c:pt>
                <c:pt idx="201">
                  <c:v>0.7312113670223912</c:v>
                </c:pt>
                <c:pt idx="202">
                  <c:v>0.72955807485446089</c:v>
                </c:pt>
                <c:pt idx="203">
                  <c:v>0.72791377912395494</c:v>
                </c:pt>
                <c:pt idx="204">
                  <c:v>0.72627841864270715</c:v>
                </c:pt>
                <c:pt idx="205">
                  <c:v>0.72465193234231662</c:v>
                </c:pt>
                <c:pt idx="206">
                  <c:v>0.72303425929289744</c:v>
                </c:pt>
                <c:pt idx="207">
                  <c:v>0.7214253387207421</c:v>
                </c:pt>
                <c:pt idx="208">
                  <c:v>0.71982511002495198</c:v>
                </c:pt>
                <c:pt idx="209">
                  <c:v>0.71823351279308389</c:v>
                </c:pt>
                <c:pt idx="210">
                  <c:v>0.71823351279308389</c:v>
                </c:pt>
                <c:pt idx="211">
                  <c:v>0.71823351279308389</c:v>
                </c:pt>
                <c:pt idx="212">
                  <c:v>0.71823351279308389</c:v>
                </c:pt>
                <c:pt idx="213">
                  <c:v>0.71823351279308389</c:v>
                </c:pt>
                <c:pt idx="214">
                  <c:v>0.71823351279308389</c:v>
                </c:pt>
                <c:pt idx="215">
                  <c:v>0.71823351279308389</c:v>
                </c:pt>
                <c:pt idx="216">
                  <c:v>0.71823351279308389</c:v>
                </c:pt>
                <c:pt idx="217">
                  <c:v>0.71823351279308389</c:v>
                </c:pt>
                <c:pt idx="218">
                  <c:v>0.71823351279308389</c:v>
                </c:pt>
                <c:pt idx="219">
                  <c:v>0.71823351279308389</c:v>
                </c:pt>
                <c:pt idx="220">
                  <c:v>0.71823351279308389</c:v>
                </c:pt>
                <c:pt idx="221">
                  <c:v>0.71823351279308389</c:v>
                </c:pt>
                <c:pt idx="222">
                  <c:v>0.71823351279308389</c:v>
                </c:pt>
                <c:pt idx="223">
                  <c:v>0.71823351279308389</c:v>
                </c:pt>
                <c:pt idx="224">
                  <c:v>0.71823351279308389</c:v>
                </c:pt>
                <c:pt idx="225">
                  <c:v>0.71823351279308389</c:v>
                </c:pt>
                <c:pt idx="226">
                  <c:v>0.71823351279308389</c:v>
                </c:pt>
                <c:pt idx="227">
                  <c:v>0.71823351279308389</c:v>
                </c:pt>
                <c:pt idx="228">
                  <c:v>0.71823351279308389</c:v>
                </c:pt>
                <c:pt idx="229">
                  <c:v>0.71823351279308389</c:v>
                </c:pt>
                <c:pt idx="230">
                  <c:v>0.71823351279308389</c:v>
                </c:pt>
                <c:pt idx="231">
                  <c:v>0.71823351279308389</c:v>
                </c:pt>
                <c:pt idx="232">
                  <c:v>0.71823351279308389</c:v>
                </c:pt>
                <c:pt idx="233">
                  <c:v>0.71823351279308389</c:v>
                </c:pt>
                <c:pt idx="234">
                  <c:v>0.71823351279308389</c:v>
                </c:pt>
                <c:pt idx="235">
                  <c:v>0.71823351279308389</c:v>
                </c:pt>
                <c:pt idx="236">
                  <c:v>0.71823351279308389</c:v>
                </c:pt>
                <c:pt idx="237">
                  <c:v>0.71823351279308389</c:v>
                </c:pt>
                <c:pt idx="238">
                  <c:v>0.71823351279308389</c:v>
                </c:pt>
                <c:pt idx="239">
                  <c:v>0.71823351279308389</c:v>
                </c:pt>
                <c:pt idx="240">
                  <c:v>0.71823351279308389</c:v>
                </c:pt>
                <c:pt idx="241">
                  <c:v>0.71823351279308389</c:v>
                </c:pt>
                <c:pt idx="242">
                  <c:v>0.71823351279308389</c:v>
                </c:pt>
                <c:pt idx="243">
                  <c:v>0.71823351279308389</c:v>
                </c:pt>
                <c:pt idx="244">
                  <c:v>0.71823351279308389</c:v>
                </c:pt>
                <c:pt idx="245">
                  <c:v>0.71823351279308389</c:v>
                </c:pt>
                <c:pt idx="246">
                  <c:v>0.71823351279308389</c:v>
                </c:pt>
                <c:pt idx="247">
                  <c:v>0.71823351279308389</c:v>
                </c:pt>
                <c:pt idx="248">
                  <c:v>0.71823351279308389</c:v>
                </c:pt>
                <c:pt idx="249">
                  <c:v>0.71823351279308389</c:v>
                </c:pt>
                <c:pt idx="250">
                  <c:v>0.71823351279308389</c:v>
                </c:pt>
                <c:pt idx="251">
                  <c:v>0.71823351279308389</c:v>
                </c:pt>
                <c:pt idx="252">
                  <c:v>0.71823351279308389</c:v>
                </c:pt>
                <c:pt idx="253">
                  <c:v>0.71823351279308389</c:v>
                </c:pt>
                <c:pt idx="254">
                  <c:v>0.71823351279308389</c:v>
                </c:pt>
                <c:pt idx="255">
                  <c:v>0.71823351279308389</c:v>
                </c:pt>
                <c:pt idx="256">
                  <c:v>0.71823351279308389</c:v>
                </c:pt>
                <c:pt idx="257">
                  <c:v>0.71823351279308389</c:v>
                </c:pt>
                <c:pt idx="258">
                  <c:v>0.71823351279308389</c:v>
                </c:pt>
                <c:pt idx="259">
                  <c:v>0.71823351279308389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BA-4B1B-A998-CBEDDED8FC66}"/>
            </c:ext>
          </c:extLst>
        </c:ser>
        <c:ser>
          <c:idx val="1"/>
          <c:order val="1"/>
          <c:tx>
            <c:strRef>
              <c:f>PROFUNDIDADE!$X$291</c:f>
              <c:strCache>
                <c:ptCount val="1"/>
                <c:pt idx="0">
                  <c:v>Coeficiente (desvalorização)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  <a:effectLst/>
          </c:spPr>
          <c:invertIfNegative val="0"/>
          <c:cat>
            <c:numRef>
              <c:f>PROFUNDIDADE!$V$292:$V$551</c:f>
              <c:numCache>
                <c:formatCode>#,##0.000000_ ;\-#,##0.000000\ </c:formatCode>
                <c:ptCount val="26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5.5</c:v>
                </c:pt>
                <c:pt idx="11">
                  <c:v>6</c:v>
                </c:pt>
                <c:pt idx="12">
                  <c:v>6.5</c:v>
                </c:pt>
                <c:pt idx="13">
                  <c:v>7</c:v>
                </c:pt>
                <c:pt idx="14">
                  <c:v>7.5</c:v>
                </c:pt>
                <c:pt idx="15">
                  <c:v>8</c:v>
                </c:pt>
                <c:pt idx="16">
                  <c:v>8.5</c:v>
                </c:pt>
                <c:pt idx="17">
                  <c:v>9</c:v>
                </c:pt>
                <c:pt idx="18">
                  <c:v>9.5</c:v>
                </c:pt>
                <c:pt idx="19">
                  <c:v>10</c:v>
                </c:pt>
                <c:pt idx="20">
                  <c:v>10.5</c:v>
                </c:pt>
                <c:pt idx="21">
                  <c:v>11</c:v>
                </c:pt>
                <c:pt idx="22">
                  <c:v>11.5</c:v>
                </c:pt>
                <c:pt idx="23">
                  <c:v>12</c:v>
                </c:pt>
                <c:pt idx="24">
                  <c:v>12.5</c:v>
                </c:pt>
                <c:pt idx="25">
                  <c:v>13</c:v>
                </c:pt>
                <c:pt idx="26">
                  <c:v>13.5</c:v>
                </c:pt>
                <c:pt idx="27">
                  <c:v>14</c:v>
                </c:pt>
                <c:pt idx="28">
                  <c:v>14.5</c:v>
                </c:pt>
                <c:pt idx="29">
                  <c:v>15</c:v>
                </c:pt>
                <c:pt idx="30">
                  <c:v>15.5</c:v>
                </c:pt>
                <c:pt idx="31">
                  <c:v>16</c:v>
                </c:pt>
                <c:pt idx="32">
                  <c:v>16.5</c:v>
                </c:pt>
                <c:pt idx="33">
                  <c:v>17</c:v>
                </c:pt>
                <c:pt idx="34">
                  <c:v>17.5</c:v>
                </c:pt>
                <c:pt idx="35">
                  <c:v>18</c:v>
                </c:pt>
                <c:pt idx="36">
                  <c:v>18.5</c:v>
                </c:pt>
                <c:pt idx="37">
                  <c:v>19</c:v>
                </c:pt>
                <c:pt idx="38">
                  <c:v>19.5</c:v>
                </c:pt>
                <c:pt idx="39">
                  <c:v>20</c:v>
                </c:pt>
                <c:pt idx="40">
                  <c:v>20.5</c:v>
                </c:pt>
                <c:pt idx="41">
                  <c:v>21</c:v>
                </c:pt>
                <c:pt idx="42">
                  <c:v>21.5</c:v>
                </c:pt>
                <c:pt idx="43">
                  <c:v>22</c:v>
                </c:pt>
                <c:pt idx="44">
                  <c:v>22.5</c:v>
                </c:pt>
                <c:pt idx="45">
                  <c:v>23</c:v>
                </c:pt>
                <c:pt idx="46">
                  <c:v>23.5</c:v>
                </c:pt>
                <c:pt idx="47">
                  <c:v>24</c:v>
                </c:pt>
                <c:pt idx="48">
                  <c:v>24.5</c:v>
                </c:pt>
                <c:pt idx="49">
                  <c:v>25</c:v>
                </c:pt>
                <c:pt idx="50">
                  <c:v>25.5</c:v>
                </c:pt>
                <c:pt idx="51">
                  <c:v>26</c:v>
                </c:pt>
                <c:pt idx="52">
                  <c:v>26.5</c:v>
                </c:pt>
                <c:pt idx="53">
                  <c:v>27</c:v>
                </c:pt>
                <c:pt idx="54">
                  <c:v>27.5</c:v>
                </c:pt>
                <c:pt idx="55">
                  <c:v>28</c:v>
                </c:pt>
                <c:pt idx="56">
                  <c:v>28.5</c:v>
                </c:pt>
                <c:pt idx="57">
                  <c:v>29</c:v>
                </c:pt>
                <c:pt idx="58">
                  <c:v>29.5</c:v>
                </c:pt>
                <c:pt idx="59">
                  <c:v>30</c:v>
                </c:pt>
                <c:pt idx="60">
                  <c:v>30.5</c:v>
                </c:pt>
                <c:pt idx="61">
                  <c:v>31</c:v>
                </c:pt>
                <c:pt idx="62">
                  <c:v>31.5</c:v>
                </c:pt>
                <c:pt idx="63">
                  <c:v>32</c:v>
                </c:pt>
                <c:pt idx="64">
                  <c:v>32.5</c:v>
                </c:pt>
                <c:pt idx="65">
                  <c:v>33</c:v>
                </c:pt>
                <c:pt idx="66">
                  <c:v>33.5</c:v>
                </c:pt>
                <c:pt idx="67">
                  <c:v>34</c:v>
                </c:pt>
                <c:pt idx="68">
                  <c:v>34.5</c:v>
                </c:pt>
                <c:pt idx="69">
                  <c:v>35</c:v>
                </c:pt>
                <c:pt idx="70">
                  <c:v>35.5</c:v>
                </c:pt>
                <c:pt idx="71">
                  <c:v>36</c:v>
                </c:pt>
                <c:pt idx="72">
                  <c:v>36.5</c:v>
                </c:pt>
                <c:pt idx="73">
                  <c:v>37</c:v>
                </c:pt>
                <c:pt idx="74">
                  <c:v>37.5</c:v>
                </c:pt>
                <c:pt idx="75">
                  <c:v>38</c:v>
                </c:pt>
                <c:pt idx="76">
                  <c:v>38.5</c:v>
                </c:pt>
                <c:pt idx="77">
                  <c:v>39</c:v>
                </c:pt>
                <c:pt idx="78">
                  <c:v>39.5</c:v>
                </c:pt>
                <c:pt idx="79">
                  <c:v>40</c:v>
                </c:pt>
                <c:pt idx="80">
                  <c:v>40.5</c:v>
                </c:pt>
                <c:pt idx="81">
                  <c:v>41</c:v>
                </c:pt>
                <c:pt idx="82">
                  <c:v>41.5</c:v>
                </c:pt>
                <c:pt idx="83">
                  <c:v>42</c:v>
                </c:pt>
                <c:pt idx="84">
                  <c:v>42.5</c:v>
                </c:pt>
                <c:pt idx="85">
                  <c:v>43</c:v>
                </c:pt>
                <c:pt idx="86">
                  <c:v>43.5</c:v>
                </c:pt>
                <c:pt idx="87">
                  <c:v>44</c:v>
                </c:pt>
                <c:pt idx="88">
                  <c:v>44.5</c:v>
                </c:pt>
                <c:pt idx="89">
                  <c:v>45</c:v>
                </c:pt>
                <c:pt idx="90">
                  <c:v>45.5</c:v>
                </c:pt>
                <c:pt idx="91">
                  <c:v>46</c:v>
                </c:pt>
                <c:pt idx="92">
                  <c:v>46.5</c:v>
                </c:pt>
                <c:pt idx="93">
                  <c:v>47</c:v>
                </c:pt>
                <c:pt idx="94">
                  <c:v>47.5</c:v>
                </c:pt>
                <c:pt idx="95">
                  <c:v>48</c:v>
                </c:pt>
                <c:pt idx="96">
                  <c:v>48.5</c:v>
                </c:pt>
                <c:pt idx="97">
                  <c:v>49</c:v>
                </c:pt>
                <c:pt idx="98">
                  <c:v>49.5</c:v>
                </c:pt>
                <c:pt idx="99">
                  <c:v>50</c:v>
                </c:pt>
                <c:pt idx="100">
                  <c:v>50.5</c:v>
                </c:pt>
                <c:pt idx="101">
                  <c:v>51</c:v>
                </c:pt>
                <c:pt idx="102">
                  <c:v>51.5</c:v>
                </c:pt>
                <c:pt idx="103">
                  <c:v>52</c:v>
                </c:pt>
                <c:pt idx="104">
                  <c:v>52.5</c:v>
                </c:pt>
                <c:pt idx="105">
                  <c:v>53</c:v>
                </c:pt>
                <c:pt idx="106">
                  <c:v>53.5</c:v>
                </c:pt>
                <c:pt idx="107">
                  <c:v>54</c:v>
                </c:pt>
                <c:pt idx="108">
                  <c:v>54.5</c:v>
                </c:pt>
                <c:pt idx="109">
                  <c:v>55</c:v>
                </c:pt>
                <c:pt idx="110">
                  <c:v>55.5</c:v>
                </c:pt>
                <c:pt idx="111">
                  <c:v>56</c:v>
                </c:pt>
                <c:pt idx="112">
                  <c:v>56.5</c:v>
                </c:pt>
                <c:pt idx="113">
                  <c:v>57</c:v>
                </c:pt>
                <c:pt idx="114">
                  <c:v>57.5</c:v>
                </c:pt>
                <c:pt idx="115">
                  <c:v>58</c:v>
                </c:pt>
                <c:pt idx="116">
                  <c:v>58.5</c:v>
                </c:pt>
                <c:pt idx="117">
                  <c:v>59</c:v>
                </c:pt>
                <c:pt idx="118">
                  <c:v>59.5</c:v>
                </c:pt>
                <c:pt idx="119">
                  <c:v>60</c:v>
                </c:pt>
                <c:pt idx="120">
                  <c:v>60.5</c:v>
                </c:pt>
                <c:pt idx="121">
                  <c:v>61</c:v>
                </c:pt>
                <c:pt idx="122">
                  <c:v>61.5</c:v>
                </c:pt>
                <c:pt idx="123">
                  <c:v>62</c:v>
                </c:pt>
                <c:pt idx="124">
                  <c:v>62.5</c:v>
                </c:pt>
                <c:pt idx="125">
                  <c:v>63</c:v>
                </c:pt>
                <c:pt idx="126">
                  <c:v>63.5</c:v>
                </c:pt>
                <c:pt idx="127">
                  <c:v>64</c:v>
                </c:pt>
                <c:pt idx="128">
                  <c:v>64.5</c:v>
                </c:pt>
                <c:pt idx="129">
                  <c:v>65</c:v>
                </c:pt>
                <c:pt idx="130">
                  <c:v>65.5</c:v>
                </c:pt>
                <c:pt idx="131">
                  <c:v>66</c:v>
                </c:pt>
                <c:pt idx="132">
                  <c:v>66.5</c:v>
                </c:pt>
                <c:pt idx="133">
                  <c:v>67</c:v>
                </c:pt>
                <c:pt idx="134">
                  <c:v>67.5</c:v>
                </c:pt>
                <c:pt idx="135">
                  <c:v>68</c:v>
                </c:pt>
                <c:pt idx="136">
                  <c:v>68.5</c:v>
                </c:pt>
                <c:pt idx="137">
                  <c:v>69</c:v>
                </c:pt>
                <c:pt idx="138">
                  <c:v>69.5</c:v>
                </c:pt>
                <c:pt idx="139">
                  <c:v>70</c:v>
                </c:pt>
                <c:pt idx="140">
                  <c:v>70.5</c:v>
                </c:pt>
                <c:pt idx="141">
                  <c:v>71</c:v>
                </c:pt>
                <c:pt idx="142">
                  <c:v>71.5</c:v>
                </c:pt>
                <c:pt idx="143">
                  <c:v>72</c:v>
                </c:pt>
                <c:pt idx="144">
                  <c:v>72.5</c:v>
                </c:pt>
                <c:pt idx="145">
                  <c:v>73</c:v>
                </c:pt>
                <c:pt idx="146">
                  <c:v>73.5</c:v>
                </c:pt>
                <c:pt idx="147">
                  <c:v>74</c:v>
                </c:pt>
                <c:pt idx="148">
                  <c:v>74.5</c:v>
                </c:pt>
                <c:pt idx="149">
                  <c:v>75</c:v>
                </c:pt>
                <c:pt idx="150">
                  <c:v>75.5</c:v>
                </c:pt>
                <c:pt idx="151">
                  <c:v>76</c:v>
                </c:pt>
                <c:pt idx="152">
                  <c:v>76.5</c:v>
                </c:pt>
                <c:pt idx="153">
                  <c:v>77</c:v>
                </c:pt>
                <c:pt idx="154">
                  <c:v>77.5</c:v>
                </c:pt>
                <c:pt idx="155">
                  <c:v>78</c:v>
                </c:pt>
                <c:pt idx="156">
                  <c:v>78.5</c:v>
                </c:pt>
                <c:pt idx="157">
                  <c:v>79</c:v>
                </c:pt>
                <c:pt idx="158">
                  <c:v>79.5</c:v>
                </c:pt>
                <c:pt idx="159">
                  <c:v>80</c:v>
                </c:pt>
                <c:pt idx="160">
                  <c:v>80.5</c:v>
                </c:pt>
                <c:pt idx="161">
                  <c:v>81</c:v>
                </c:pt>
                <c:pt idx="162">
                  <c:v>81.5</c:v>
                </c:pt>
                <c:pt idx="163">
                  <c:v>82</c:v>
                </c:pt>
                <c:pt idx="164">
                  <c:v>82.5</c:v>
                </c:pt>
                <c:pt idx="165">
                  <c:v>83</c:v>
                </c:pt>
                <c:pt idx="166">
                  <c:v>83.5</c:v>
                </c:pt>
                <c:pt idx="167">
                  <c:v>84</c:v>
                </c:pt>
                <c:pt idx="168">
                  <c:v>84.5</c:v>
                </c:pt>
                <c:pt idx="169">
                  <c:v>85</c:v>
                </c:pt>
                <c:pt idx="170">
                  <c:v>85.5</c:v>
                </c:pt>
                <c:pt idx="171">
                  <c:v>86</c:v>
                </c:pt>
                <c:pt idx="172">
                  <c:v>86.5</c:v>
                </c:pt>
                <c:pt idx="173">
                  <c:v>87</c:v>
                </c:pt>
                <c:pt idx="174">
                  <c:v>87.5</c:v>
                </c:pt>
                <c:pt idx="175">
                  <c:v>88</c:v>
                </c:pt>
                <c:pt idx="176">
                  <c:v>88.5</c:v>
                </c:pt>
                <c:pt idx="177">
                  <c:v>89</c:v>
                </c:pt>
                <c:pt idx="178">
                  <c:v>89.5</c:v>
                </c:pt>
                <c:pt idx="179">
                  <c:v>90</c:v>
                </c:pt>
                <c:pt idx="180">
                  <c:v>90.5</c:v>
                </c:pt>
                <c:pt idx="181">
                  <c:v>91</c:v>
                </c:pt>
                <c:pt idx="182">
                  <c:v>91.5</c:v>
                </c:pt>
                <c:pt idx="183">
                  <c:v>92</c:v>
                </c:pt>
                <c:pt idx="184">
                  <c:v>92.5</c:v>
                </c:pt>
                <c:pt idx="185">
                  <c:v>93</c:v>
                </c:pt>
                <c:pt idx="186">
                  <c:v>93.5</c:v>
                </c:pt>
                <c:pt idx="187">
                  <c:v>94</c:v>
                </c:pt>
                <c:pt idx="188">
                  <c:v>94.5</c:v>
                </c:pt>
                <c:pt idx="189">
                  <c:v>95</c:v>
                </c:pt>
                <c:pt idx="190">
                  <c:v>95.5</c:v>
                </c:pt>
                <c:pt idx="191">
                  <c:v>96</c:v>
                </c:pt>
                <c:pt idx="192">
                  <c:v>96.5</c:v>
                </c:pt>
                <c:pt idx="193">
                  <c:v>97</c:v>
                </c:pt>
                <c:pt idx="194">
                  <c:v>97.5</c:v>
                </c:pt>
                <c:pt idx="195">
                  <c:v>98</c:v>
                </c:pt>
                <c:pt idx="196">
                  <c:v>98.5</c:v>
                </c:pt>
                <c:pt idx="197">
                  <c:v>99</c:v>
                </c:pt>
                <c:pt idx="198">
                  <c:v>99.5</c:v>
                </c:pt>
                <c:pt idx="199">
                  <c:v>100</c:v>
                </c:pt>
                <c:pt idx="200">
                  <c:v>100.5</c:v>
                </c:pt>
                <c:pt idx="201">
                  <c:v>101</c:v>
                </c:pt>
                <c:pt idx="202">
                  <c:v>101.5</c:v>
                </c:pt>
                <c:pt idx="203">
                  <c:v>102</c:v>
                </c:pt>
                <c:pt idx="204">
                  <c:v>102.5</c:v>
                </c:pt>
                <c:pt idx="205">
                  <c:v>103</c:v>
                </c:pt>
                <c:pt idx="206">
                  <c:v>103.5</c:v>
                </c:pt>
                <c:pt idx="207">
                  <c:v>104</c:v>
                </c:pt>
                <c:pt idx="208">
                  <c:v>104.5</c:v>
                </c:pt>
                <c:pt idx="209">
                  <c:v>105</c:v>
                </c:pt>
                <c:pt idx="210">
                  <c:v>105.5</c:v>
                </c:pt>
                <c:pt idx="211">
                  <c:v>106</c:v>
                </c:pt>
                <c:pt idx="212">
                  <c:v>106.5</c:v>
                </c:pt>
                <c:pt idx="213">
                  <c:v>107</c:v>
                </c:pt>
                <c:pt idx="214">
                  <c:v>107.5</c:v>
                </c:pt>
                <c:pt idx="215">
                  <c:v>108</c:v>
                </c:pt>
                <c:pt idx="216">
                  <c:v>108.5</c:v>
                </c:pt>
                <c:pt idx="217">
                  <c:v>109</c:v>
                </c:pt>
                <c:pt idx="218">
                  <c:v>109.5</c:v>
                </c:pt>
                <c:pt idx="219">
                  <c:v>110</c:v>
                </c:pt>
                <c:pt idx="220">
                  <c:v>110.5</c:v>
                </c:pt>
                <c:pt idx="221">
                  <c:v>111</c:v>
                </c:pt>
                <c:pt idx="222">
                  <c:v>111.5</c:v>
                </c:pt>
                <c:pt idx="223">
                  <c:v>112</c:v>
                </c:pt>
                <c:pt idx="224">
                  <c:v>112.5</c:v>
                </c:pt>
                <c:pt idx="225">
                  <c:v>113</c:v>
                </c:pt>
                <c:pt idx="226">
                  <c:v>113.5</c:v>
                </c:pt>
                <c:pt idx="227">
                  <c:v>114</c:v>
                </c:pt>
                <c:pt idx="228">
                  <c:v>114.5</c:v>
                </c:pt>
                <c:pt idx="229">
                  <c:v>115</c:v>
                </c:pt>
                <c:pt idx="230">
                  <c:v>115.5</c:v>
                </c:pt>
                <c:pt idx="231">
                  <c:v>116</c:v>
                </c:pt>
                <c:pt idx="232">
                  <c:v>116.5</c:v>
                </c:pt>
                <c:pt idx="233">
                  <c:v>117</c:v>
                </c:pt>
                <c:pt idx="234">
                  <c:v>117.5</c:v>
                </c:pt>
                <c:pt idx="235">
                  <c:v>118</c:v>
                </c:pt>
                <c:pt idx="236">
                  <c:v>118.5</c:v>
                </c:pt>
                <c:pt idx="237">
                  <c:v>119</c:v>
                </c:pt>
                <c:pt idx="238">
                  <c:v>119.5</c:v>
                </c:pt>
                <c:pt idx="239">
                  <c:v>120</c:v>
                </c:pt>
                <c:pt idx="240">
                  <c:v>120.5</c:v>
                </c:pt>
                <c:pt idx="241">
                  <c:v>121</c:v>
                </c:pt>
                <c:pt idx="242">
                  <c:v>121.5</c:v>
                </c:pt>
                <c:pt idx="243">
                  <c:v>122</c:v>
                </c:pt>
                <c:pt idx="244">
                  <c:v>122.5</c:v>
                </c:pt>
                <c:pt idx="245">
                  <c:v>123</c:v>
                </c:pt>
                <c:pt idx="246">
                  <c:v>123.5</c:v>
                </c:pt>
                <c:pt idx="247">
                  <c:v>124</c:v>
                </c:pt>
                <c:pt idx="248">
                  <c:v>124.5</c:v>
                </c:pt>
                <c:pt idx="249">
                  <c:v>125</c:v>
                </c:pt>
                <c:pt idx="250">
                  <c:v>125.5</c:v>
                </c:pt>
                <c:pt idx="251">
                  <c:v>126</c:v>
                </c:pt>
                <c:pt idx="252">
                  <c:v>126.5</c:v>
                </c:pt>
                <c:pt idx="253">
                  <c:v>127</c:v>
                </c:pt>
                <c:pt idx="254">
                  <c:v>127.5</c:v>
                </c:pt>
                <c:pt idx="255">
                  <c:v>128</c:v>
                </c:pt>
                <c:pt idx="256">
                  <c:v>128.5</c:v>
                </c:pt>
                <c:pt idx="257">
                  <c:v>129</c:v>
                </c:pt>
                <c:pt idx="258">
                  <c:v>129.5</c:v>
                </c:pt>
                <c:pt idx="259">
                  <c:v>130</c:v>
                </c:pt>
              </c:numCache>
            </c:numRef>
          </c:cat>
          <c:val>
            <c:numRef>
              <c:f>PROFUNDIDADE!$X$292:$X$551</c:f>
              <c:numCache>
                <c:formatCode>#,##0.000000_ ;\-#,##0.000000\ </c:formatCode>
                <c:ptCount val="260"/>
                <c:pt idx="0">
                  <c:v>-0.29289321881345254</c:v>
                </c:pt>
                <c:pt idx="1">
                  <c:v>-0.29289321881345254</c:v>
                </c:pt>
                <c:pt idx="2">
                  <c:v>-0.29289321881345254</c:v>
                </c:pt>
                <c:pt idx="3">
                  <c:v>-0.29289321881345254</c:v>
                </c:pt>
                <c:pt idx="4">
                  <c:v>-0.29289321881345254</c:v>
                </c:pt>
                <c:pt idx="5">
                  <c:v>-0.29289321881345254</c:v>
                </c:pt>
                <c:pt idx="6">
                  <c:v>-0.29289321881345254</c:v>
                </c:pt>
                <c:pt idx="7">
                  <c:v>-0.29289321881345254</c:v>
                </c:pt>
                <c:pt idx="8">
                  <c:v>-0.29289321881345254</c:v>
                </c:pt>
                <c:pt idx="9">
                  <c:v>-0.29289321881345254</c:v>
                </c:pt>
                <c:pt idx="10">
                  <c:v>-0.29289321881345254</c:v>
                </c:pt>
                <c:pt idx="11">
                  <c:v>-0.29289321881345254</c:v>
                </c:pt>
                <c:pt idx="12">
                  <c:v>-0.26401992780601269</c:v>
                </c:pt>
                <c:pt idx="13">
                  <c:v>-0.23623738417402662</c:v>
                </c:pt>
                <c:pt idx="14">
                  <c:v>-0.20943058495790523</c:v>
                </c:pt>
                <c:pt idx="15">
                  <c:v>-0.18350341907227385</c:v>
                </c:pt>
                <c:pt idx="16">
                  <c:v>-0.15837458846982677</c:v>
                </c:pt>
                <c:pt idx="17">
                  <c:v>-0.13397459621556129</c:v>
                </c:pt>
                <c:pt idx="18">
                  <c:v>-0.11024347899739062</c:v>
                </c:pt>
                <c:pt idx="19">
                  <c:v>-8.7129070824723098E-2</c:v>
                </c:pt>
                <c:pt idx="20">
                  <c:v>-6.4585653306514668E-2</c:v>
                </c:pt>
                <c:pt idx="21">
                  <c:v>-4.2572892243661897E-2</c:v>
                </c:pt>
                <c:pt idx="22">
                  <c:v>-2.1054989627439236E-2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-9.9538399512377751E-5</c:v>
                </c:pt>
                <c:pt idx="71">
                  <c:v>-3.8851952268692536E-4</c:v>
                </c:pt>
                <c:pt idx="72">
                  <c:v>-8.5329480053697448E-4</c:v>
                </c:pt>
                <c:pt idx="73">
                  <c:v>-1.4812148562555194E-3</c:v>
                </c:pt>
                <c:pt idx="74">
                  <c:v>-2.2605477947137409E-3</c:v>
                </c:pt>
                <c:pt idx="75">
                  <c:v>-3.1804050049426547E-3</c:v>
                </c:pt>
                <c:pt idx="76">
                  <c:v>-4.2306737049461196E-3</c:v>
                </c:pt>
                <c:pt idx="77">
                  <c:v>-5.4019555455032675E-3</c:v>
                </c:pt>
                <c:pt idx="78">
                  <c:v>-6.6855106661088959E-3</c:v>
                </c:pt>
                <c:pt idx="79">
                  <c:v>-8.0732066633143473E-3</c:v>
                </c:pt>
                <c:pt idx="80">
                  <c:v>-9.5574719907430827E-3</c:v>
                </c:pt>
                <c:pt idx="81">
                  <c:v>-1.1131253361981286E-2</c:v>
                </c:pt>
                <c:pt idx="82">
                  <c:v>-1.2787976773364185E-2</c:v>
                </c:pt>
                <c:pt idx="83">
                  <c:v>-1.4521511804120535E-2</c:v>
                </c:pt>
                <c:pt idx="84">
                  <c:v>-1.6326138887112318E-2</c:v>
                </c:pt>
                <c:pt idx="85">
                  <c:v>-1.8196519275103795E-2</c:v>
                </c:pt>
                <c:pt idx="86">
                  <c:v>-2.0127667455593246E-2</c:v>
                </c:pt>
                <c:pt idx="87">
                  <c:v>-2.2114925792213525E-2</c:v>
                </c:pt>
                <c:pt idx="88">
                  <c:v>-2.4153941192904482E-2</c:v>
                </c:pt>
                <c:pt idx="89">
                  <c:v>-2.6240643624845128E-2</c:v>
                </c:pt>
                <c:pt idx="90">
                  <c:v>-2.8371226313762654E-2</c:v>
                </c:pt>
                <c:pt idx="91">
                  <c:v>-3.0542127480975734E-2</c:v>
                </c:pt>
                <c:pt idx="92">
                  <c:v>-3.2750013485619567E-2</c:v>
                </c:pt>
                <c:pt idx="93">
                  <c:v>-3.4991763252078756E-2</c:v>
                </c:pt>
                <c:pt idx="94">
                  <c:v>-3.7264453873959824E-2</c:v>
                </c:pt>
                <c:pt idx="95">
                  <c:v>-3.9565347296050657E-2</c:v>
                </c:pt>
                <c:pt idx="96">
                  <c:v>-4.1891877984813752E-2</c:v>
                </c:pt>
                <c:pt idx="97">
                  <c:v>-4.4241641506138185E-2</c:v>
                </c:pt>
                <c:pt idx="98">
                  <c:v>-4.6612383936433077E-2</c:v>
                </c:pt>
                <c:pt idx="99">
                  <c:v>-4.9001992039777287E-2</c:v>
                </c:pt>
                <c:pt idx="100">
                  <c:v>-5.1408484149822686E-2</c:v>
                </c:pt>
                <c:pt idx="101">
                  <c:v>-5.3830001700544639E-2</c:v>
                </c:pt>
                <c:pt idx="102">
                  <c:v>-5.6264801354821481E-2</c:v>
                </c:pt>
                <c:pt idx="103">
                  <c:v>-5.8711247684226198E-2</c:v>
                </c:pt>
                <c:pt idx="104">
                  <c:v>-6.1167806357424692E-2</c:v>
                </c:pt>
                <c:pt idx="105">
                  <c:v>-6.3633037798188408E-2</c:v>
                </c:pt>
                <c:pt idx="106">
                  <c:v>-6.610559127731841E-2</c:v>
                </c:pt>
                <c:pt idx="107">
                  <c:v>-6.8584199405762103E-2</c:v>
                </c:pt>
                <c:pt idx="108">
                  <c:v>-7.1067672998913922E-2</c:v>
                </c:pt>
                <c:pt idx="109">
                  <c:v>-7.3554896284558025E-2</c:v>
                </c:pt>
                <c:pt idx="110">
                  <c:v>-7.6044822429153669E-2</c:v>
                </c:pt>
                <c:pt idx="111">
                  <c:v>-7.8536469359214434E-2</c:v>
                </c:pt>
                <c:pt idx="112">
                  <c:v>-8.1028915856388606E-2</c:v>
                </c:pt>
                <c:pt idx="113">
                  <c:v>-8.3521297906555492E-2</c:v>
                </c:pt>
                <c:pt idx="114">
                  <c:v>-8.6012805284806704E-2</c:v>
                </c:pt>
                <c:pt idx="115">
                  <c:v>-8.8502678359592579E-2</c:v>
                </c:pt>
                <c:pt idx="116">
                  <c:v>-9.0990205100625499E-2</c:v>
                </c:pt>
                <c:pt idx="117">
                  <c:v>-9.3474718276308821E-2</c:v>
                </c:pt>
                <c:pt idx="118">
                  <c:v>-9.5955592827553282E-2</c:v>
                </c:pt>
                <c:pt idx="119">
                  <c:v>-9.8432243405844333E-2</c:v>
                </c:pt>
                <c:pt idx="120">
                  <c:v>-0.10090412206432886</c:v>
                </c:pt>
                <c:pt idx="121">
                  <c:v>-0.10337071609153892</c:v>
                </c:pt>
                <c:pt idx="122">
                  <c:v>-0.10583154597814082</c:v>
                </c:pt>
                <c:pt idx="123">
                  <c:v>-0.10828616350779696</c:v>
                </c:pt>
                <c:pt idx="124">
                  <c:v>-0.11073414996389319</c:v>
                </c:pt>
                <c:pt idx="125">
                  <c:v>-0.11317511444447559</c:v>
                </c:pt>
                <c:pt idx="126">
                  <c:v>-0.11560869227829595</c:v>
                </c:pt>
                <c:pt idx="127">
                  <c:v>-0.11803454353537335</c:v>
                </c:pt>
                <c:pt idx="128">
                  <c:v>-0.12045235162594958</c:v>
                </c:pt>
                <c:pt idx="129">
                  <c:v>-0.12286182198214957</c:v>
                </c:pt>
                <c:pt idx="130">
                  <c:v>-0.12526268081705227</c:v>
                </c:pt>
                <c:pt idx="131">
                  <c:v>-0.12765467395625751</c:v>
                </c:pt>
                <c:pt idx="132">
                  <c:v>-0.13003756573736291</c:v>
                </c:pt>
                <c:pt idx="133">
                  <c:v>-0.13241113797308623</c:v>
                </c:pt>
                <c:pt idx="134">
                  <c:v>-0.13477518897406526</c:v>
                </c:pt>
                <c:pt idx="135">
                  <c:v>-0.13712953262762495</c:v>
                </c:pt>
                <c:pt idx="136">
                  <c:v>-0.13947399752906553</c:v>
                </c:pt>
                <c:pt idx="137">
                  <c:v>-0.14180842616224254</c:v>
                </c:pt>
                <c:pt idx="138">
                  <c:v>-0.14413267412644026</c:v>
                </c:pt>
                <c:pt idx="139">
                  <c:v>-0.14644660940672627</c:v>
                </c:pt>
                <c:pt idx="140">
                  <c:v>-0.14875011168516461</c:v>
                </c:pt>
                <c:pt idx="141">
                  <c:v>-0.15104307169044029</c:v>
                </c:pt>
                <c:pt idx="142">
                  <c:v>-0.15332539058359995</c:v>
                </c:pt>
                <c:pt idx="143">
                  <c:v>-0.15559697937776862</c:v>
                </c:pt>
                <c:pt idx="144">
                  <c:v>-0.15785775838983551</c:v>
                </c:pt>
                <c:pt idx="145">
                  <c:v>-0.16010765672223359</c:v>
                </c:pt>
                <c:pt idx="146">
                  <c:v>-0.16234661177305254</c:v>
                </c:pt>
                <c:pt idx="147">
                  <c:v>-0.16457456877284204</c:v>
                </c:pt>
                <c:pt idx="148">
                  <c:v>-0.16679148034655877</c:v>
                </c:pt>
                <c:pt idx="149">
                  <c:v>-0.16899730609921426</c:v>
                </c:pt>
                <c:pt idx="150">
                  <c:v>-0.17119201222386216</c:v>
                </c:pt>
                <c:pt idx="151">
                  <c:v>-0.17337557113065594</c:v>
                </c:pt>
                <c:pt idx="152">
                  <c:v>-0.17554796109578163</c:v>
                </c:pt>
                <c:pt idx="153">
                  <c:v>-0.17770916592914088</c:v>
                </c:pt>
                <c:pt idx="154">
                  <c:v>-0.17985917465973544</c:v>
                </c:pt>
                <c:pt idx="155">
                  <c:v>-0.18199798123776156</c:v>
                </c:pt>
                <c:pt idx="156">
                  <c:v>-0.18412558425248071</c:v>
                </c:pt>
                <c:pt idx="157">
                  <c:v>-0.1862419866649988</c:v>
                </c:pt>
                <c:pt idx="158">
                  <c:v>-0.1883471955551248</c:v>
                </c:pt>
                <c:pt idx="159">
                  <c:v>-0.19044122188154189</c:v>
                </c:pt>
                <c:pt idx="160">
                  <c:v>-0.19252408025455514</c:v>
                </c:pt>
                <c:pt idx="161">
                  <c:v>-0.19459578872073757</c:v>
                </c:pt>
                <c:pt idx="162">
                  <c:v>-0.19665636855882507</c:v>
                </c:pt>
                <c:pt idx="163">
                  <c:v>-0.19870584408625391</c:v>
                </c:pt>
                <c:pt idx="164">
                  <c:v>-0.20074424247576783</c:v>
                </c:pt>
                <c:pt idx="165">
                  <c:v>-0.2027715935815535</c:v>
                </c:pt>
                <c:pt idx="166">
                  <c:v>-0.20478792977439875</c:v>
                </c:pt>
                <c:pt idx="167">
                  <c:v>-0.20679328578539002</c:v>
                </c:pt>
                <c:pt idx="168">
                  <c:v>-0.20878769855769919</c:v>
                </c:pt>
                <c:pt idx="169">
                  <c:v>-0.2107712071060307</c:v>
                </c:pt>
                <c:pt idx="170">
                  <c:v>-0.21274385238332683</c:v>
                </c:pt>
                <c:pt idx="171">
                  <c:v>-0.21470567715435085</c:v>
                </c:pt>
                <c:pt idx="172">
                  <c:v>-0.21665672587578855</c:v>
                </c:pt>
                <c:pt idx="173">
                  <c:v>-0.21859704458252738</c:v>
                </c:pt>
                <c:pt idx="174">
                  <c:v>-0.22052668077979454</c:v>
                </c:pt>
                <c:pt idx="175">
                  <c:v>-0.22244568334084958</c:v>
                </c:pt>
                <c:pt idx="176">
                  <c:v>-0.22435410240994635</c:v>
                </c:pt>
                <c:pt idx="177">
                  <c:v>-0.22625198931029189</c:v>
                </c:pt>
                <c:pt idx="178">
                  <c:v>-0.22813939645674641</c:v>
                </c:pt>
                <c:pt idx="179">
                  <c:v>-0.23001637727302449</c:v>
                </c:pt>
                <c:pt idx="180">
                  <c:v>-0.23188298611316427</c:v>
                </c:pt>
                <c:pt idx="181">
                  <c:v>-0.23373927818705087</c:v>
                </c:pt>
                <c:pt idx="182">
                  <c:v>-0.23558530948978773</c:v>
                </c:pt>
                <c:pt idx="183">
                  <c:v>-0.23742113673471965</c:v>
                </c:pt>
                <c:pt idx="184">
                  <c:v>-0.23924681728992847</c:v>
                </c:pt>
                <c:pt idx="185">
                  <c:v>-0.24106240911801924</c:v>
                </c:pt>
                <c:pt idx="186">
                  <c:v>-0.24286797071903954</c:v>
                </c:pt>
                <c:pt idx="187">
                  <c:v>-0.24466356107636977</c:v>
                </c:pt>
                <c:pt idx="188">
                  <c:v>-0.24644923960543941</c:v>
                </c:pt>
                <c:pt idx="189">
                  <c:v>-0.24822506610512607</c:v>
                </c:pt>
                <c:pt idx="190">
                  <c:v>-0.24999110071170572</c:v>
                </c:pt>
                <c:pt idx="191">
                  <c:v>-0.25174740385522743</c:v>
                </c:pt>
                <c:pt idx="192">
                  <c:v>-0.253494036218192</c:v>
                </c:pt>
                <c:pt idx="193">
                  <c:v>-0.25523105869641949</c:v>
                </c:pt>
                <c:pt idx="194">
                  <c:v>-0.25695853236200117</c:v>
                </c:pt>
                <c:pt idx="195">
                  <c:v>-0.2586765184282307</c:v>
                </c:pt>
                <c:pt idx="196">
                  <c:v>-0.26038507821641599</c:v>
                </c:pt>
                <c:pt idx="197">
                  <c:v>-0.26208427312448446</c:v>
                </c:pt>
                <c:pt idx="198">
                  <c:v>-0.26377416459728709</c:v>
                </c:pt>
                <c:pt idx="199">
                  <c:v>-0.26545481409852489</c:v>
                </c:pt>
                <c:pt idx="200">
                  <c:v>-0.26712628308421249</c:v>
                </c:pt>
                <c:pt idx="201">
                  <c:v>-0.2687886329776088</c:v>
                </c:pt>
                <c:pt idx="202">
                  <c:v>-0.27044192514553911</c:v>
                </c:pt>
                <c:pt idx="203">
                  <c:v>-0.27208622087604506</c:v>
                </c:pt>
                <c:pt idx="204">
                  <c:v>-0.27372158135729285</c:v>
                </c:pt>
                <c:pt idx="205">
                  <c:v>-0.27534806765768338</c:v>
                </c:pt>
                <c:pt idx="206">
                  <c:v>-0.27696574070710256</c:v>
                </c:pt>
                <c:pt idx="207">
                  <c:v>-0.2785746612792579</c:v>
                </c:pt>
                <c:pt idx="208">
                  <c:v>-0.28017488997504802</c:v>
                </c:pt>
                <c:pt idx="209">
                  <c:v>-0.28176648720691611</c:v>
                </c:pt>
                <c:pt idx="210">
                  <c:v>-0.28176648720691611</c:v>
                </c:pt>
                <c:pt idx="211">
                  <c:v>-0.28176648720691611</c:v>
                </c:pt>
                <c:pt idx="212">
                  <c:v>-0.28176648720691611</c:v>
                </c:pt>
                <c:pt idx="213">
                  <c:v>-0.28176648720691611</c:v>
                </c:pt>
                <c:pt idx="214">
                  <c:v>-0.28176648720691611</c:v>
                </c:pt>
                <c:pt idx="215">
                  <c:v>-0.28176648720691611</c:v>
                </c:pt>
                <c:pt idx="216">
                  <c:v>-0.28176648720691611</c:v>
                </c:pt>
                <c:pt idx="217">
                  <c:v>-0.28176648720691611</c:v>
                </c:pt>
                <c:pt idx="218">
                  <c:v>-0.28176648720691611</c:v>
                </c:pt>
                <c:pt idx="219">
                  <c:v>-0.28176648720691611</c:v>
                </c:pt>
                <c:pt idx="220">
                  <c:v>-0.28176648720691611</c:v>
                </c:pt>
                <c:pt idx="221">
                  <c:v>-0.28176648720691611</c:v>
                </c:pt>
                <c:pt idx="222">
                  <c:v>-0.28176648720691611</c:v>
                </c:pt>
                <c:pt idx="223">
                  <c:v>-0.28176648720691611</c:v>
                </c:pt>
                <c:pt idx="224">
                  <c:v>-0.28176648720691611</c:v>
                </c:pt>
                <c:pt idx="225">
                  <c:v>-0.28176648720691611</c:v>
                </c:pt>
                <c:pt idx="226">
                  <c:v>-0.28176648720691611</c:v>
                </c:pt>
                <c:pt idx="227">
                  <c:v>-0.28176648720691611</c:v>
                </c:pt>
                <c:pt idx="228">
                  <c:v>-0.28176648720691611</c:v>
                </c:pt>
                <c:pt idx="229">
                  <c:v>-0.28176648720691611</c:v>
                </c:pt>
                <c:pt idx="230">
                  <c:v>-0.28176648720691611</c:v>
                </c:pt>
                <c:pt idx="231">
                  <c:v>-0.28176648720691611</c:v>
                </c:pt>
                <c:pt idx="232">
                  <c:v>-0.28176648720691611</c:v>
                </c:pt>
                <c:pt idx="233">
                  <c:v>-0.28176648720691611</c:v>
                </c:pt>
                <c:pt idx="234">
                  <c:v>-0.28176648720691611</c:v>
                </c:pt>
                <c:pt idx="235">
                  <c:v>-0.28176648720691611</c:v>
                </c:pt>
                <c:pt idx="236">
                  <c:v>-0.28176648720691611</c:v>
                </c:pt>
                <c:pt idx="237">
                  <c:v>-0.28176648720691611</c:v>
                </c:pt>
                <c:pt idx="238">
                  <c:v>-0.28176648720691611</c:v>
                </c:pt>
                <c:pt idx="239">
                  <c:v>-0.28176648720691611</c:v>
                </c:pt>
                <c:pt idx="240">
                  <c:v>-0.28176648720691611</c:v>
                </c:pt>
                <c:pt idx="241">
                  <c:v>-0.28176648720691611</c:v>
                </c:pt>
                <c:pt idx="242">
                  <c:v>-0.28176648720691611</c:v>
                </c:pt>
                <c:pt idx="243">
                  <c:v>-0.28176648720691611</c:v>
                </c:pt>
                <c:pt idx="244">
                  <c:v>-0.28176648720691611</c:v>
                </c:pt>
                <c:pt idx="245">
                  <c:v>-0.28176648720691611</c:v>
                </c:pt>
                <c:pt idx="246">
                  <c:v>-0.28176648720691611</c:v>
                </c:pt>
                <c:pt idx="247">
                  <c:v>-0.28176648720691611</c:v>
                </c:pt>
                <c:pt idx="248">
                  <c:v>-0.28176648720691611</c:v>
                </c:pt>
                <c:pt idx="249">
                  <c:v>-0.28176648720691611</c:v>
                </c:pt>
                <c:pt idx="250">
                  <c:v>-0.28176648720691611</c:v>
                </c:pt>
                <c:pt idx="251">
                  <c:v>-0.28176648720691611</c:v>
                </c:pt>
                <c:pt idx="252">
                  <c:v>-0.28176648720691611</c:v>
                </c:pt>
                <c:pt idx="253">
                  <c:v>-0.28176648720691611</c:v>
                </c:pt>
                <c:pt idx="254">
                  <c:v>-0.28176648720691611</c:v>
                </c:pt>
                <c:pt idx="255">
                  <c:v>-0.28176648720691611</c:v>
                </c:pt>
                <c:pt idx="256">
                  <c:v>-0.28176648720691611</c:v>
                </c:pt>
                <c:pt idx="257">
                  <c:v>-0.28176648720691611</c:v>
                </c:pt>
                <c:pt idx="258">
                  <c:v>-0.28176648720691611</c:v>
                </c:pt>
                <c:pt idx="259">
                  <c:v>-0.28176648720691611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BA-4B1B-A998-CBEDDED8F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26190863"/>
        <c:axId val="426187951"/>
      </c:barChart>
      <c:lineChart>
        <c:grouping val="standard"/>
        <c:varyColors val="0"/>
        <c:ser>
          <c:idx val="2"/>
          <c:order val="2"/>
          <c:tx>
            <c:strRef>
              <c:f>PROFUNDIDADE!$Y$291</c:f>
              <c:strCache>
                <c:ptCount val="1"/>
                <c:pt idx="0">
                  <c:v>Paradigma</c:v>
                </c:pt>
              </c:strCache>
            </c:strRef>
          </c:tx>
          <c:spPr>
            <a:ln w="31750" cap="sq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PROFUNDIDADE!$Y$292:$Y$551</c:f>
              <c:numCache>
                <c:formatCode>#,##0.00_ ;\-#,##0.00\ </c:formatCode>
                <c:ptCount val="26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BA-4B1B-A998-CBEDDED8F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190863"/>
        <c:axId val="426187951"/>
      </c:lineChart>
      <c:catAx>
        <c:axId val="426190863"/>
        <c:scaling>
          <c:orientation val="minMax"/>
        </c:scaling>
        <c:delete val="0"/>
        <c:axPos val="b"/>
        <c:numFmt formatCode="#,##0_ ;\-#,##0\ " sourceLinked="0"/>
        <c:majorTickMark val="none"/>
        <c:minorTickMark val="none"/>
        <c:tickLblPos val="none"/>
        <c:spPr>
          <a:noFill/>
          <a:ln w="12700" cap="flat" cmpd="sng" algn="ctr">
            <a:solidFill>
              <a:schemeClr val="tx1"/>
            </a:solidFill>
            <a:round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26187951"/>
        <c:crosses val="autoZero"/>
        <c:auto val="1"/>
        <c:lblAlgn val="ctr"/>
        <c:lblOffset val="100"/>
        <c:tickMarkSkip val="10"/>
        <c:noMultiLvlLbl val="0"/>
      </c:catAx>
      <c:valAx>
        <c:axId val="426187951"/>
        <c:scaling>
          <c:orientation val="minMax"/>
          <c:max val="1.2"/>
          <c:min val="-0.4"/>
        </c:scaling>
        <c:delete val="0"/>
        <c:axPos val="l"/>
        <c:numFmt formatCode="#,##0.0_ ;\-#,##0.0\ 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  <a:headEnd type="triangle"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26190863"/>
        <c:crossesAt val="0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147637</xdr:colOff>
      <xdr:row>53</xdr:row>
      <xdr:rowOff>61912</xdr:rowOff>
    </xdr:from>
    <xdr:ext cx="600805" cy="18261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aixaDeTexto 4">
              <a:extLst>
                <a:ext uri="{FF2B5EF4-FFF2-40B4-BE49-F238E27FC236}">
                  <a16:creationId xmlns:a16="http://schemas.microsoft.com/office/drawing/2014/main" id="{7470A44D-F44B-3900-454A-45CCB55C2979}"/>
                </a:ext>
              </a:extLst>
            </xdr:cNvPr>
            <xdr:cNvSpPr txBox="1"/>
          </xdr:nvSpPr>
          <xdr:spPr>
            <a:xfrm>
              <a:off x="1338262" y="3081337"/>
              <a:ext cx="600805" cy="1826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t-BR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𝑝</m:t>
                        </m:r>
                      </m:sub>
                    </m:sSub>
                    <m:r>
                      <a:rPr lang="pt-BR" sz="1100" b="0" i="1">
                        <a:latin typeface="Cambria Math" panose="02040503050406030204" pitchFamily="18" charset="0"/>
                      </a:rPr>
                      <m:t>=1,00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" name="CaixaDeTexto 4">
              <a:extLst>
                <a:ext uri="{FF2B5EF4-FFF2-40B4-BE49-F238E27FC236}">
                  <a16:creationId xmlns:a16="http://schemas.microsoft.com/office/drawing/2014/main" id="{7470A44D-F44B-3900-454A-45CCB55C2979}"/>
                </a:ext>
              </a:extLst>
            </xdr:cNvPr>
            <xdr:cNvSpPr txBox="1"/>
          </xdr:nvSpPr>
          <xdr:spPr>
            <a:xfrm>
              <a:off x="1338262" y="3081337"/>
              <a:ext cx="600805" cy="1826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𝑓_𝑝=1,00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6</xdr:col>
      <xdr:colOff>919162</xdr:colOff>
      <xdr:row>37</xdr:row>
      <xdr:rowOff>52387</xdr:rowOff>
    </xdr:from>
    <xdr:ext cx="1116459" cy="31694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aixaDeTexto 5">
              <a:extLst>
                <a:ext uri="{FF2B5EF4-FFF2-40B4-BE49-F238E27FC236}">
                  <a16:creationId xmlns:a16="http://schemas.microsoft.com/office/drawing/2014/main" id="{B6FEB4F5-2155-D1FF-A5F5-818D336F079C}"/>
                </a:ext>
              </a:extLst>
            </xdr:cNvPr>
            <xdr:cNvSpPr txBox="1"/>
          </xdr:nvSpPr>
          <xdr:spPr>
            <a:xfrm>
              <a:off x="8062912" y="4062412"/>
              <a:ext cx="1116459" cy="31694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pt-BR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2 </m:t>
                        </m:r>
                      </m:den>
                    </m:f>
                    <m:r>
                      <a:rPr lang="pt-BR" sz="1100" b="0" i="1">
                        <a:latin typeface="Cambria Math" panose="02040503050406030204" pitchFamily="18" charset="0"/>
                      </a:rPr>
                      <m:t> </m:t>
                    </m:r>
                    <m:sSub>
                      <m:sSubPr>
                        <m:ctrlPr>
                          <a:rPr lang="pt-BR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𝑃</m:t>
                        </m:r>
                      </m:e>
                      <m:sub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𝑚𝑖</m:t>
                        </m:r>
                      </m:sub>
                    </m:sSub>
                    <m:r>
                      <a:rPr lang="pt-BR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≤</m:t>
                    </m:r>
                    <m:sSub>
                      <m:sSubPr>
                        <m:ctrlP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</m:t>
                        </m:r>
                      </m:e>
                      <m:sub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𝑒</m:t>
                        </m:r>
                      </m:sub>
                    </m:sSub>
                    <m:r>
                      <a:rPr lang="pt-BR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≤</m:t>
                    </m:r>
                    <m:sSub>
                      <m:sSubPr>
                        <m:ctrlP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</m:t>
                        </m:r>
                      </m:e>
                      <m:sub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𝑚𝑖</m:t>
                        </m:r>
                      </m:sub>
                    </m:sSub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" name="CaixaDeTexto 5">
              <a:extLst>
                <a:ext uri="{FF2B5EF4-FFF2-40B4-BE49-F238E27FC236}">
                  <a16:creationId xmlns:a16="http://schemas.microsoft.com/office/drawing/2014/main" id="{B6FEB4F5-2155-D1FF-A5F5-818D336F079C}"/>
                </a:ext>
              </a:extLst>
            </xdr:cNvPr>
            <xdr:cNvSpPr txBox="1"/>
          </xdr:nvSpPr>
          <xdr:spPr>
            <a:xfrm>
              <a:off x="8062912" y="4062412"/>
              <a:ext cx="1116459" cy="31694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t-BR" sz="1100" b="0" i="0">
                  <a:latin typeface="Cambria Math" panose="02040503050406030204" pitchFamily="18" charset="0"/>
                </a:rPr>
                <a:t>1/(2 )  𝑃_𝑚𝑖</a:t>
              </a:r>
              <a:r>
                <a:rPr lang="pt-B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≤𝑃_𝑒≤𝑃_𝑚𝑖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90487</xdr:colOff>
      <xdr:row>39</xdr:row>
      <xdr:rowOff>23812</xdr:rowOff>
    </xdr:from>
    <xdr:ext cx="816506" cy="40004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aixaDeTexto 6">
              <a:extLst>
                <a:ext uri="{FF2B5EF4-FFF2-40B4-BE49-F238E27FC236}">
                  <a16:creationId xmlns:a16="http://schemas.microsoft.com/office/drawing/2014/main" id="{FA61F5B7-7CF4-02B0-C953-94B703BBC25C}"/>
                </a:ext>
              </a:extLst>
            </xdr:cNvPr>
            <xdr:cNvSpPr txBox="1"/>
          </xdr:nvSpPr>
          <xdr:spPr>
            <a:xfrm>
              <a:off x="1281112" y="4529137"/>
              <a:ext cx="816506" cy="40004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t-BR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𝑝</m:t>
                        </m:r>
                      </m:sub>
                    </m:sSub>
                    <m:r>
                      <a:rPr lang="pt-BR" sz="1100" b="0" i="1">
                        <a:latin typeface="Cambria Math" panose="02040503050406030204" pitchFamily="18" charset="0"/>
                      </a:rPr>
                      <m:t>= </m:t>
                    </m:r>
                    <m:sSup>
                      <m:sSupPr>
                        <m:ctrlPr>
                          <a:rPr lang="pt-BR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pt-BR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pt-BR" sz="1100" b="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sSub>
                                  <m:sSubPr>
                                    <m:ctrlPr>
                                      <a:rPr lang="pt-BR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pt-BR" sz="1100" b="0" i="1">
                                        <a:latin typeface="Cambria Math" panose="02040503050406030204" pitchFamily="18" charset="0"/>
                                      </a:rPr>
                                      <m:t>𝑃</m:t>
                                    </m:r>
                                  </m:e>
                                  <m:sub>
                                    <m:r>
                                      <a:rPr lang="pt-BR" sz="1100" b="0" i="1">
                                        <a:latin typeface="Cambria Math" panose="02040503050406030204" pitchFamily="18" charset="0"/>
                                      </a:rPr>
                                      <m:t>𝑚𝑖</m:t>
                                    </m:r>
                                  </m:sub>
                                </m:sSub>
                              </m:num>
                              <m:den>
                                <m:sSub>
                                  <m:sSubPr>
                                    <m:ctrlPr>
                                      <a:rPr lang="pt-BR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pt-BR" sz="1100" b="0" i="1">
                                        <a:latin typeface="Cambria Math" panose="02040503050406030204" pitchFamily="18" charset="0"/>
                                      </a:rPr>
                                      <m:t>𝑃</m:t>
                                    </m:r>
                                  </m:e>
                                  <m:sub>
                                    <m:r>
                                      <a:rPr lang="pt-BR" sz="1100" b="0" i="1">
                                        <a:latin typeface="Cambria Math" panose="02040503050406030204" pitchFamily="18" charset="0"/>
                                      </a:rPr>
                                      <m:t>𝑒</m:t>
                                    </m:r>
                                  </m:sub>
                                </m:sSub>
                              </m:den>
                            </m:f>
                          </m:e>
                        </m:d>
                      </m:e>
                      <m:sup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𝑝</m:t>
                        </m:r>
                      </m:sup>
                    </m:sSup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" name="CaixaDeTexto 6">
              <a:extLst>
                <a:ext uri="{FF2B5EF4-FFF2-40B4-BE49-F238E27FC236}">
                  <a16:creationId xmlns:a16="http://schemas.microsoft.com/office/drawing/2014/main" id="{FA61F5B7-7CF4-02B0-C953-94B703BBC25C}"/>
                </a:ext>
              </a:extLst>
            </xdr:cNvPr>
            <xdr:cNvSpPr txBox="1"/>
          </xdr:nvSpPr>
          <xdr:spPr>
            <a:xfrm>
              <a:off x="1281112" y="4529137"/>
              <a:ext cx="816506" cy="40004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t-BR" sz="1100" b="0" i="0">
                  <a:latin typeface="Cambria Math" panose="02040503050406030204" pitchFamily="18" charset="0"/>
                </a:rPr>
                <a:t>𝑓_𝑝= (𝑃_𝑚𝑖/𝑃_𝑒 )^𝑝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6</xdr:col>
      <xdr:colOff>109537</xdr:colOff>
      <xdr:row>53</xdr:row>
      <xdr:rowOff>100012</xdr:rowOff>
    </xdr:from>
    <xdr:ext cx="65" cy="172227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F4B17A48-BB06-0042-F07E-91C8572F0E86}"/>
            </a:ext>
          </a:extLst>
        </xdr:cNvPr>
        <xdr:cNvSpPr txBox="1"/>
      </xdr:nvSpPr>
      <xdr:spPr>
        <a:xfrm>
          <a:off x="7253287" y="3119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795337</xdr:colOff>
      <xdr:row>24</xdr:row>
      <xdr:rowOff>14287</xdr:rowOff>
    </xdr:from>
    <xdr:ext cx="718337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CaixaDeTexto 8">
              <a:extLst>
                <a:ext uri="{FF2B5EF4-FFF2-40B4-BE49-F238E27FC236}">
                  <a16:creationId xmlns:a16="http://schemas.microsoft.com/office/drawing/2014/main" id="{6EE940B1-5953-8723-D404-3167BAB4B2B4}"/>
                </a:ext>
              </a:extLst>
            </xdr:cNvPr>
            <xdr:cNvSpPr txBox="1"/>
          </xdr:nvSpPr>
          <xdr:spPr>
            <a:xfrm>
              <a:off x="6748462" y="5757862"/>
              <a:ext cx="718337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t-BR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𝑃</m:t>
                        </m:r>
                      </m:e>
                      <m:sub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𝑒</m:t>
                        </m:r>
                      </m:sub>
                    </m:sSub>
                    <m:r>
                      <a:rPr lang="pt-BR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&lt; </m:t>
                    </m:r>
                    <m:f>
                      <m:fPr>
                        <m:ctrlP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2</m:t>
                        </m:r>
                      </m:den>
                    </m:f>
                    <m:r>
                      <a:rPr lang="pt-BR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sSub>
                      <m:sSubPr>
                        <m:ctrlP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</m:t>
                        </m:r>
                      </m:e>
                      <m:sub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𝑚𝑖</m:t>
                        </m:r>
                      </m:sub>
                    </m:sSub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" name="CaixaDeTexto 8">
              <a:extLst>
                <a:ext uri="{FF2B5EF4-FFF2-40B4-BE49-F238E27FC236}">
                  <a16:creationId xmlns:a16="http://schemas.microsoft.com/office/drawing/2014/main" id="{6EE940B1-5953-8723-D404-3167BAB4B2B4}"/>
                </a:ext>
              </a:extLst>
            </xdr:cNvPr>
            <xdr:cNvSpPr txBox="1"/>
          </xdr:nvSpPr>
          <xdr:spPr>
            <a:xfrm>
              <a:off x="6748462" y="5757862"/>
              <a:ext cx="718337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𝑃_𝑒</a:t>
              </a:r>
              <a:r>
                <a:rPr lang="pt-B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&lt;  1/2  𝑃_𝑚𝑖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576262</xdr:colOff>
      <xdr:row>51</xdr:row>
      <xdr:rowOff>42862</xdr:rowOff>
    </xdr:from>
    <xdr:ext cx="967508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aixaDeTexto 9">
              <a:extLst>
                <a:ext uri="{FF2B5EF4-FFF2-40B4-BE49-F238E27FC236}">
                  <a16:creationId xmlns:a16="http://schemas.microsoft.com/office/drawing/2014/main" id="{186155D1-87F4-1E90-2E09-B30B9822BC9F}"/>
                </a:ext>
              </a:extLst>
            </xdr:cNvPr>
            <xdr:cNvSpPr txBox="1"/>
          </xdr:nvSpPr>
          <xdr:spPr>
            <a:xfrm>
              <a:off x="5338762" y="2566987"/>
              <a:ext cx="96750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t-BR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𝑃</m:t>
                        </m:r>
                      </m:e>
                      <m:sub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𝑚𝑖</m:t>
                        </m:r>
                      </m:sub>
                    </m:sSub>
                    <m:r>
                      <a:rPr lang="pt-BR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≤</m:t>
                    </m:r>
                    <m:sSub>
                      <m:sSubPr>
                        <m:ctrlP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</m:t>
                        </m:r>
                      </m:e>
                      <m:sub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𝑒</m:t>
                        </m:r>
                      </m:sub>
                    </m:sSub>
                    <m:r>
                      <a:rPr lang="pt-BR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≤</m:t>
                    </m:r>
                    <m:sSub>
                      <m:sSubPr>
                        <m:ctrlP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</m:t>
                        </m:r>
                      </m:e>
                      <m:sub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𝑚𝑎</m:t>
                        </m:r>
                      </m:sub>
                    </m:sSub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" name="CaixaDeTexto 9">
              <a:extLst>
                <a:ext uri="{FF2B5EF4-FFF2-40B4-BE49-F238E27FC236}">
                  <a16:creationId xmlns:a16="http://schemas.microsoft.com/office/drawing/2014/main" id="{186155D1-87F4-1E90-2E09-B30B9822BC9F}"/>
                </a:ext>
              </a:extLst>
            </xdr:cNvPr>
            <xdr:cNvSpPr txBox="1"/>
          </xdr:nvSpPr>
          <xdr:spPr>
            <a:xfrm>
              <a:off x="5338762" y="2566987"/>
              <a:ext cx="96750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𝑃_𝑚𝑖</a:t>
              </a:r>
              <a:r>
                <a:rPr lang="pt-B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≤𝑃_𝑒≤𝑃_𝑚𝑎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300037</xdr:colOff>
      <xdr:row>26</xdr:row>
      <xdr:rowOff>80962</xdr:rowOff>
    </xdr:from>
    <xdr:ext cx="649472" cy="40004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CaixaDeTexto 10">
              <a:extLst>
                <a:ext uri="{FF2B5EF4-FFF2-40B4-BE49-F238E27FC236}">
                  <a16:creationId xmlns:a16="http://schemas.microsoft.com/office/drawing/2014/main" id="{4E5D6D32-D34B-6F81-38BD-73CC6EC0B48B}"/>
                </a:ext>
              </a:extLst>
            </xdr:cNvPr>
            <xdr:cNvSpPr txBox="1"/>
          </xdr:nvSpPr>
          <xdr:spPr>
            <a:xfrm>
              <a:off x="1490662" y="6319837"/>
              <a:ext cx="649472" cy="40004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t-BR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𝑝</m:t>
                        </m:r>
                      </m:sub>
                    </m:sSub>
                    <m:r>
                      <a:rPr lang="pt-BR" sz="1100" b="0" i="1">
                        <a:latin typeface="Cambria Math" panose="02040503050406030204" pitchFamily="18" charset="0"/>
                      </a:rPr>
                      <m:t>=</m:t>
                    </m:r>
                    <m:sSup>
                      <m:sSupPr>
                        <m:ctrlPr>
                          <a:rPr lang="pt-BR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pt-BR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pt-BR" sz="1100" b="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pt-BR" sz="1100" b="0" i="1">
                                    <a:latin typeface="Cambria Math" panose="02040503050406030204" pitchFamily="18" charset="0"/>
                                  </a:rPr>
                                  <m:t>1</m:t>
                                </m:r>
                              </m:num>
                              <m:den>
                                <m:r>
                                  <a:rPr lang="pt-BR" sz="11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den>
                            </m:f>
                          </m:e>
                        </m:d>
                      </m:e>
                      <m:sup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𝑝</m:t>
                        </m:r>
                      </m:sup>
                    </m:sSup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1" name="CaixaDeTexto 10">
              <a:extLst>
                <a:ext uri="{FF2B5EF4-FFF2-40B4-BE49-F238E27FC236}">
                  <a16:creationId xmlns:a16="http://schemas.microsoft.com/office/drawing/2014/main" id="{4E5D6D32-D34B-6F81-38BD-73CC6EC0B48B}"/>
                </a:ext>
              </a:extLst>
            </xdr:cNvPr>
            <xdr:cNvSpPr txBox="1"/>
          </xdr:nvSpPr>
          <xdr:spPr>
            <a:xfrm>
              <a:off x="1490662" y="6319837"/>
              <a:ext cx="649472" cy="40004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𝑓_𝑝=(1/2)^𝑝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6</xdr:col>
      <xdr:colOff>319087</xdr:colOff>
      <xdr:row>63</xdr:row>
      <xdr:rowOff>23812</xdr:rowOff>
    </xdr:from>
    <xdr:ext cx="116288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CaixaDeTexto 11">
              <a:extLst>
                <a:ext uri="{FF2B5EF4-FFF2-40B4-BE49-F238E27FC236}">
                  <a16:creationId xmlns:a16="http://schemas.microsoft.com/office/drawing/2014/main" id="{86FE297D-7894-9761-4988-9BCA350B838D}"/>
                </a:ext>
              </a:extLst>
            </xdr:cNvPr>
            <xdr:cNvSpPr txBox="1"/>
          </xdr:nvSpPr>
          <xdr:spPr>
            <a:xfrm>
              <a:off x="7462837" y="7500937"/>
              <a:ext cx="116288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t-BR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𝑃</m:t>
                        </m:r>
                      </m:e>
                      <m:sub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𝑚𝑎</m:t>
                        </m:r>
                      </m:sub>
                    </m:sSub>
                    <m:r>
                      <a:rPr lang="pt-BR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≤</m:t>
                    </m:r>
                    <m:sSub>
                      <m:sSubPr>
                        <m:ctrlP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</m:t>
                        </m:r>
                      </m:e>
                      <m:sub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𝑒</m:t>
                        </m:r>
                      </m:sub>
                    </m:sSub>
                    <m:r>
                      <a:rPr lang="pt-BR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≤3∙</m:t>
                    </m:r>
                    <m:sSub>
                      <m:sSubPr>
                        <m:ctrlP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</m:t>
                        </m:r>
                      </m:e>
                      <m:sub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𝑚𝑎</m:t>
                        </m:r>
                      </m:sub>
                    </m:sSub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2" name="CaixaDeTexto 11">
              <a:extLst>
                <a:ext uri="{FF2B5EF4-FFF2-40B4-BE49-F238E27FC236}">
                  <a16:creationId xmlns:a16="http://schemas.microsoft.com/office/drawing/2014/main" id="{86FE297D-7894-9761-4988-9BCA350B838D}"/>
                </a:ext>
              </a:extLst>
            </xdr:cNvPr>
            <xdr:cNvSpPr txBox="1"/>
          </xdr:nvSpPr>
          <xdr:spPr>
            <a:xfrm>
              <a:off x="7462837" y="7500937"/>
              <a:ext cx="116288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t-BR" sz="1100" b="0" i="0">
                  <a:latin typeface="Cambria Math" panose="02040503050406030204" pitchFamily="18" charset="0"/>
                </a:rPr>
                <a:t>𝑃_𝑚𝑎</a:t>
              </a:r>
              <a:r>
                <a:rPr lang="pt-B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≤𝑃_𝑒≤3∙𝑃_𝑚𝑎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157162</xdr:colOff>
      <xdr:row>65</xdr:row>
      <xdr:rowOff>90487</xdr:rowOff>
    </xdr:from>
    <xdr:ext cx="2388411" cy="5046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CaixaDeTexto 12">
              <a:extLst>
                <a:ext uri="{FF2B5EF4-FFF2-40B4-BE49-F238E27FC236}">
                  <a16:creationId xmlns:a16="http://schemas.microsoft.com/office/drawing/2014/main" id="{EDF66C7A-9050-F0AA-1F8B-2102ABF31C45}"/>
                </a:ext>
              </a:extLst>
            </xdr:cNvPr>
            <xdr:cNvSpPr txBox="1"/>
          </xdr:nvSpPr>
          <xdr:spPr>
            <a:xfrm>
              <a:off x="1347787" y="8062912"/>
              <a:ext cx="2388411" cy="5046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t-BR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𝑝</m:t>
                        </m:r>
                      </m:sub>
                    </m:sSub>
                    <m:r>
                      <a:rPr lang="pt-BR" sz="11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pt-BR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d>
                          <m:dPr>
                            <m:begChr m:val="["/>
                            <m:endChr m:val="]"/>
                            <m:ctrlPr>
                              <a:rPr lang="pt-BR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pt-BR" sz="1100" b="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sSub>
                                  <m:sSubPr>
                                    <m:ctrlPr>
                                      <a:rPr lang="pt-BR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pt-BR" sz="1100" b="0" i="1">
                                        <a:latin typeface="Cambria Math" panose="02040503050406030204" pitchFamily="18" charset="0"/>
                                      </a:rPr>
                                      <m:t>𝑃</m:t>
                                    </m:r>
                                  </m:e>
                                  <m:sub>
                                    <m:r>
                                      <a:rPr lang="pt-BR" sz="1100" b="0" i="1">
                                        <a:latin typeface="Cambria Math" panose="02040503050406030204" pitchFamily="18" charset="0"/>
                                      </a:rPr>
                                      <m:t>𝑚𝑎</m:t>
                                    </m:r>
                                  </m:sub>
                                </m:sSub>
                              </m:num>
                              <m:den>
                                <m:sSub>
                                  <m:sSubPr>
                                    <m:ctrlPr>
                                      <a:rPr lang="pt-BR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pt-BR" sz="1100" b="0" i="1">
                                        <a:latin typeface="Cambria Math" panose="02040503050406030204" pitchFamily="18" charset="0"/>
                                      </a:rPr>
                                      <m:t>𝑃</m:t>
                                    </m:r>
                                  </m:e>
                                  <m:sub>
                                    <m:r>
                                      <a:rPr lang="pt-BR" sz="1100" b="0" i="1">
                                        <a:latin typeface="Cambria Math" panose="02040503050406030204" pitchFamily="18" charset="0"/>
                                      </a:rPr>
                                      <m:t>𝑒</m:t>
                                    </m:r>
                                  </m:sub>
                                </m:sSub>
                              </m:den>
                            </m:f>
                          </m:e>
                        </m:d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+</m:t>
                        </m:r>
                        <m:d>
                          <m:dPr>
                            <m:begChr m:val="{"/>
                            <m:endChr m:val="}"/>
                            <m:ctrlPr>
                              <a:rPr lang="pt-BR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d>
                              <m:dPr>
                                <m:begChr m:val="["/>
                                <m:endChr m:val="]"/>
                                <m:ctrlPr>
                                  <a:rPr lang="pt-BR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pt-BR" sz="1100" b="0" i="1">
                                    <a:latin typeface="Cambria Math" panose="02040503050406030204" pitchFamily="18" charset="0"/>
                                  </a:rPr>
                                  <m:t> 1 −</m:t>
                                </m:r>
                                <m:d>
                                  <m:dPr>
                                    <m:ctrlPr>
                                      <a:rPr lang="pt-BR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dPr>
                                  <m:e>
                                    <m:f>
                                      <m:fPr>
                                        <m:ctrlPr>
                                          <a:rPr lang="pt-BR" sz="1100" b="0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fPr>
                                      <m:num>
                                        <m:sSub>
                                          <m:sSubPr>
                                            <m:ctrlPr>
                                              <a:rPr lang="pt-BR" sz="1100" b="0" i="1">
                                                <a:latin typeface="Cambria Math" panose="02040503050406030204" pitchFamily="18" charset="0"/>
                                              </a:rPr>
                                            </m:ctrlPr>
                                          </m:sSubPr>
                                          <m:e>
                                            <m:r>
                                              <a:rPr lang="pt-BR" sz="1100" b="0" i="1">
                                                <a:latin typeface="Cambria Math" panose="02040503050406030204" pitchFamily="18" charset="0"/>
                                              </a:rPr>
                                              <m:t>𝑃</m:t>
                                            </m:r>
                                          </m:e>
                                          <m:sub>
                                            <m:r>
                                              <a:rPr lang="pt-BR" sz="1100" b="0" i="1">
                                                <a:latin typeface="Cambria Math" panose="02040503050406030204" pitchFamily="18" charset="0"/>
                                              </a:rPr>
                                              <m:t>𝑚𝑎</m:t>
                                            </m:r>
                                          </m:sub>
                                        </m:sSub>
                                      </m:num>
                                      <m:den>
                                        <m:sSub>
                                          <m:sSubPr>
                                            <m:ctrlPr>
                                              <a:rPr lang="pt-BR" sz="1100" b="0" i="1">
                                                <a:latin typeface="Cambria Math" panose="02040503050406030204" pitchFamily="18" charset="0"/>
                                              </a:rPr>
                                            </m:ctrlPr>
                                          </m:sSubPr>
                                          <m:e>
                                            <m:r>
                                              <a:rPr lang="pt-BR" sz="1100" b="0" i="1">
                                                <a:latin typeface="Cambria Math" panose="02040503050406030204" pitchFamily="18" charset="0"/>
                                              </a:rPr>
                                              <m:t>𝑃</m:t>
                                            </m:r>
                                          </m:e>
                                          <m:sub>
                                            <m:r>
                                              <a:rPr lang="pt-BR" sz="1100" b="0" i="1">
                                                <a:latin typeface="Cambria Math" panose="02040503050406030204" pitchFamily="18" charset="0"/>
                                              </a:rPr>
                                              <m:t>𝑒</m:t>
                                            </m:r>
                                          </m:sub>
                                        </m:sSub>
                                      </m:den>
                                    </m:f>
                                  </m:e>
                                </m:d>
                              </m:e>
                            </m:d>
                            <m:r>
                              <a:rPr lang="pt-BR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∙</m:t>
                            </m:r>
                            <m:sSup>
                              <m:sSupPr>
                                <m:ctrlPr>
                                  <a:rPr lang="pt-BR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d>
                                  <m:dPr>
                                    <m:ctrlPr>
                                      <a:rPr lang="pt-BR" sz="11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</m:ctrlPr>
                                  </m:dPr>
                                  <m:e>
                                    <m:f>
                                      <m:fPr>
                                        <m:ctrlPr>
                                          <a:rPr lang="pt-BR" sz="1100" b="0" i="1"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</a:rPr>
                                        </m:ctrlPr>
                                      </m:fPr>
                                      <m:num>
                                        <m:sSub>
                                          <m:sSubPr>
                                            <m:ctrlPr>
                                              <a:rPr lang="pt-BR" sz="1100" b="0" i="1">
                                                <a:latin typeface="Cambria Math" panose="02040503050406030204" pitchFamily="18" charset="0"/>
                                                <a:ea typeface="Cambria Math" panose="02040503050406030204" pitchFamily="18" charset="0"/>
                                              </a:rPr>
                                            </m:ctrlPr>
                                          </m:sSubPr>
                                          <m:e>
                                            <m:r>
                                              <a:rPr lang="pt-BR" sz="1100" b="0" i="1">
                                                <a:latin typeface="Cambria Math" panose="02040503050406030204" pitchFamily="18" charset="0"/>
                                                <a:ea typeface="Cambria Math" panose="02040503050406030204" pitchFamily="18" charset="0"/>
                                              </a:rPr>
                                              <m:t>𝑃</m:t>
                                            </m:r>
                                          </m:e>
                                          <m:sub>
                                            <m:r>
                                              <a:rPr lang="pt-BR" sz="1100" b="0" i="1">
                                                <a:latin typeface="Cambria Math" panose="02040503050406030204" pitchFamily="18" charset="0"/>
                                                <a:ea typeface="Cambria Math" panose="02040503050406030204" pitchFamily="18" charset="0"/>
                                              </a:rPr>
                                              <m:t>𝑚𝑎</m:t>
                                            </m:r>
                                          </m:sub>
                                        </m:sSub>
                                      </m:num>
                                      <m:den>
                                        <m:sSub>
                                          <m:sSubPr>
                                            <m:ctrlPr>
                                              <a:rPr lang="pt-BR" sz="1100" b="0" i="1">
                                                <a:latin typeface="Cambria Math" panose="02040503050406030204" pitchFamily="18" charset="0"/>
                                                <a:ea typeface="Cambria Math" panose="02040503050406030204" pitchFamily="18" charset="0"/>
                                              </a:rPr>
                                            </m:ctrlPr>
                                          </m:sSubPr>
                                          <m:e>
                                            <m:r>
                                              <a:rPr lang="pt-BR" sz="1100" b="0" i="1">
                                                <a:latin typeface="Cambria Math" panose="02040503050406030204" pitchFamily="18" charset="0"/>
                                                <a:ea typeface="Cambria Math" panose="02040503050406030204" pitchFamily="18" charset="0"/>
                                              </a:rPr>
                                              <m:t>𝑃</m:t>
                                            </m:r>
                                          </m:e>
                                          <m:sub>
                                            <m:r>
                                              <a:rPr lang="pt-BR" sz="1100" b="0" i="1">
                                                <a:latin typeface="Cambria Math" panose="02040503050406030204" pitchFamily="18" charset="0"/>
                                                <a:ea typeface="Cambria Math" panose="02040503050406030204" pitchFamily="18" charset="0"/>
                                              </a:rPr>
                                              <m:t>𝑒</m:t>
                                            </m:r>
                                          </m:sub>
                                        </m:sSub>
                                      </m:den>
                                    </m:f>
                                  </m:e>
                                </m:d>
                              </m:e>
                              <m:sup>
                                <m:r>
                                  <a:rPr lang="pt-BR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𝑝</m:t>
                                </m:r>
                              </m:sup>
                            </m:sSup>
                          </m:e>
                        </m:d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</m:den>
                    </m:f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3" name="CaixaDeTexto 12">
              <a:extLst>
                <a:ext uri="{FF2B5EF4-FFF2-40B4-BE49-F238E27FC236}">
                  <a16:creationId xmlns:a16="http://schemas.microsoft.com/office/drawing/2014/main" id="{EDF66C7A-9050-F0AA-1F8B-2102ABF31C45}"/>
                </a:ext>
              </a:extLst>
            </xdr:cNvPr>
            <xdr:cNvSpPr txBox="1"/>
          </xdr:nvSpPr>
          <xdr:spPr>
            <a:xfrm>
              <a:off x="1347787" y="8062912"/>
              <a:ext cx="2388411" cy="5046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t-BR" sz="1100" b="0" i="0">
                  <a:latin typeface="Cambria Math" panose="02040503050406030204" pitchFamily="18" charset="0"/>
                </a:rPr>
                <a:t>𝑓_𝑝=  1/([𝑃_𝑚𝑎/𝑃_𝑒 ]+{[ 1 −(𝑃_𝑚𝑎/𝑃_𝑒 )]</a:t>
              </a:r>
              <a:r>
                <a:rPr lang="pt-B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∙(𝑃_𝑚𝑎/𝑃_𝑒 )^𝑝 }  )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147637</xdr:colOff>
      <xdr:row>79</xdr:row>
      <xdr:rowOff>233362</xdr:rowOff>
    </xdr:from>
    <xdr:ext cx="6001002" cy="5046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CaixaDeTexto 13">
              <a:extLst>
                <a:ext uri="{FF2B5EF4-FFF2-40B4-BE49-F238E27FC236}">
                  <a16:creationId xmlns:a16="http://schemas.microsoft.com/office/drawing/2014/main" id="{55DE7BFA-6FB4-13FB-B7D8-6D87D8EC1301}"/>
                </a:ext>
              </a:extLst>
            </xdr:cNvPr>
            <xdr:cNvSpPr txBox="1"/>
          </xdr:nvSpPr>
          <xdr:spPr>
            <a:xfrm>
              <a:off x="1338262" y="9691687"/>
              <a:ext cx="6001002" cy="5046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t-BR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𝑝</m:t>
                        </m:r>
                      </m:sub>
                    </m:sSub>
                    <m:r>
                      <a:rPr lang="pt-BR" sz="11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pt-BR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d>
                          <m:dPr>
                            <m:begChr m:val="["/>
                            <m:endChr m:val="]"/>
                            <m:ctrlPr>
                              <a:rPr lang="pt-BR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pt-BR" sz="1100" b="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sSub>
                                  <m:sSubPr>
                                    <m:ctrlPr>
                                      <a:rPr lang="pt-BR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pt-BR" sz="1100" b="0" i="1">
                                        <a:latin typeface="Cambria Math" panose="02040503050406030204" pitchFamily="18" charset="0"/>
                                      </a:rPr>
                                      <m:t>𝑃</m:t>
                                    </m:r>
                                  </m:e>
                                  <m:sub>
                                    <m:r>
                                      <a:rPr lang="pt-BR" sz="1100" b="0" i="1">
                                        <a:latin typeface="Cambria Math" panose="02040503050406030204" pitchFamily="18" charset="0"/>
                                      </a:rPr>
                                      <m:t>𝑚𝑎</m:t>
                                    </m:r>
                                  </m:sub>
                                </m:sSub>
                              </m:num>
                              <m:den>
                                <m:r>
                                  <a:rPr lang="pt-BR" sz="1100" b="0" i="1">
                                    <a:latin typeface="Cambria Math" panose="02040503050406030204" pitchFamily="18" charset="0"/>
                                  </a:rPr>
                                  <m:t>3</m:t>
                                </m:r>
                                <m:r>
                                  <a:rPr lang="pt-BR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∙</m:t>
                                </m:r>
                                <m:sSub>
                                  <m:sSubPr>
                                    <m:ctrlPr>
                                      <a:rPr lang="pt-BR" sz="11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pt-BR" sz="11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𝑃</m:t>
                                    </m:r>
                                  </m:e>
                                  <m:sub>
                                    <m:r>
                                      <a:rPr lang="pt-BR" sz="11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𝑚𝑎</m:t>
                                    </m:r>
                                  </m:sub>
                                </m:sSub>
                              </m:den>
                            </m:f>
                          </m:e>
                        </m:d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+</m:t>
                        </m:r>
                        <m:d>
                          <m:dPr>
                            <m:begChr m:val="{"/>
                            <m:endChr m:val="}"/>
                            <m:ctrlPr>
                              <a:rPr lang="pt-BR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d>
                              <m:dPr>
                                <m:begChr m:val="["/>
                                <m:endChr m:val="]"/>
                                <m:ctrlPr>
                                  <a:rPr lang="pt-BR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pt-BR" sz="1100" b="0" i="1">
                                    <a:latin typeface="Cambria Math" panose="02040503050406030204" pitchFamily="18" charset="0"/>
                                  </a:rPr>
                                  <m:t> 1 −</m:t>
                                </m:r>
                                <m:d>
                                  <m:dPr>
                                    <m:ctrlPr>
                                      <a:rPr lang="pt-BR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dPr>
                                  <m:e>
                                    <m:f>
                                      <m:fPr>
                                        <m:ctrlPr>
                                          <a:rPr lang="pt-BR" sz="1100" b="0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fPr>
                                      <m:num>
                                        <m:sSub>
                                          <m:sSubPr>
                                            <m:ctrlPr>
                                              <a:rPr lang="pt-BR" sz="1100" b="0" i="1">
                                                <a:latin typeface="Cambria Math" panose="02040503050406030204" pitchFamily="18" charset="0"/>
                                              </a:rPr>
                                            </m:ctrlPr>
                                          </m:sSubPr>
                                          <m:e>
                                            <m:r>
                                              <a:rPr lang="pt-BR" sz="1100" b="0" i="1">
                                                <a:latin typeface="Cambria Math" panose="02040503050406030204" pitchFamily="18" charset="0"/>
                                              </a:rPr>
                                              <m:t>𝑃</m:t>
                                            </m:r>
                                          </m:e>
                                          <m:sub>
                                            <m:r>
                                              <a:rPr lang="pt-BR" sz="1100" b="0" i="1">
                                                <a:latin typeface="Cambria Math" panose="02040503050406030204" pitchFamily="18" charset="0"/>
                                              </a:rPr>
                                              <m:t>𝑚𝑎</m:t>
                                            </m:r>
                                          </m:sub>
                                        </m:sSub>
                                      </m:num>
                                      <m:den>
                                        <m:r>
                                          <a:rPr lang="pt-BR" sz="1100" b="0" i="1">
                                            <a:latin typeface="Cambria Math" panose="02040503050406030204" pitchFamily="18" charset="0"/>
                                          </a:rPr>
                                          <m:t>3</m:t>
                                        </m:r>
                                        <m:r>
                                          <a:rPr lang="pt-BR" sz="1100" b="0" i="1"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</a:rPr>
                                          <m:t>∙</m:t>
                                        </m:r>
                                        <m:sSub>
                                          <m:sSubPr>
                                            <m:ctrlPr>
                                              <a:rPr lang="pt-BR" sz="1100" b="0" i="1">
                                                <a:latin typeface="Cambria Math" panose="02040503050406030204" pitchFamily="18" charset="0"/>
                                                <a:ea typeface="Cambria Math" panose="02040503050406030204" pitchFamily="18" charset="0"/>
                                              </a:rPr>
                                            </m:ctrlPr>
                                          </m:sSubPr>
                                          <m:e>
                                            <m:r>
                                              <a:rPr lang="pt-BR" sz="1100" b="0" i="1">
                                                <a:latin typeface="Cambria Math" panose="02040503050406030204" pitchFamily="18" charset="0"/>
                                                <a:ea typeface="Cambria Math" panose="02040503050406030204" pitchFamily="18" charset="0"/>
                                              </a:rPr>
                                              <m:t>𝑃</m:t>
                                            </m:r>
                                          </m:e>
                                          <m:sub>
                                            <m:r>
                                              <a:rPr lang="pt-BR" sz="1100" b="0" i="1">
                                                <a:latin typeface="Cambria Math" panose="02040503050406030204" pitchFamily="18" charset="0"/>
                                                <a:ea typeface="Cambria Math" panose="02040503050406030204" pitchFamily="18" charset="0"/>
                                              </a:rPr>
                                              <m:t>𝑚𝑎</m:t>
                                            </m:r>
                                          </m:sub>
                                        </m:sSub>
                                      </m:den>
                                    </m:f>
                                  </m:e>
                                </m:d>
                              </m:e>
                            </m:d>
                            <m:r>
                              <a:rPr lang="pt-BR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∙</m:t>
                            </m:r>
                            <m:sSup>
                              <m:sSupPr>
                                <m:ctrlPr>
                                  <a:rPr lang="pt-BR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d>
                                  <m:dPr>
                                    <m:ctrlPr>
                                      <a:rPr lang="pt-BR" sz="11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</m:ctrlPr>
                                  </m:dPr>
                                  <m:e>
                                    <m:f>
                                      <m:fPr>
                                        <m:ctrlPr>
                                          <a:rPr lang="pt-BR" sz="1100" b="0" i="1"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</a:rPr>
                                        </m:ctrlPr>
                                      </m:fPr>
                                      <m:num>
                                        <m:sSub>
                                          <m:sSubPr>
                                            <m:ctrlPr>
                                              <a:rPr lang="pt-BR" sz="1100" b="0" i="1">
                                                <a:latin typeface="Cambria Math" panose="02040503050406030204" pitchFamily="18" charset="0"/>
                                                <a:ea typeface="Cambria Math" panose="02040503050406030204" pitchFamily="18" charset="0"/>
                                              </a:rPr>
                                            </m:ctrlPr>
                                          </m:sSubPr>
                                          <m:e>
                                            <m:r>
                                              <a:rPr lang="pt-BR" sz="1100" b="0" i="1">
                                                <a:latin typeface="Cambria Math" panose="02040503050406030204" pitchFamily="18" charset="0"/>
                                                <a:ea typeface="Cambria Math" panose="02040503050406030204" pitchFamily="18" charset="0"/>
                                              </a:rPr>
                                              <m:t>𝑃</m:t>
                                            </m:r>
                                          </m:e>
                                          <m:sub>
                                            <m:r>
                                              <a:rPr lang="pt-BR" sz="1100" b="0" i="1">
                                                <a:latin typeface="Cambria Math" panose="02040503050406030204" pitchFamily="18" charset="0"/>
                                                <a:ea typeface="Cambria Math" panose="02040503050406030204" pitchFamily="18" charset="0"/>
                                              </a:rPr>
                                              <m:t>𝑚𝑎</m:t>
                                            </m:r>
                                          </m:sub>
                                        </m:sSub>
                                      </m:num>
                                      <m:den>
                                        <m:r>
                                          <a:rPr lang="pt-BR" sz="1100" b="0" i="1"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</a:rPr>
                                          <m:t>3∙</m:t>
                                        </m:r>
                                        <m:sSub>
                                          <m:sSubPr>
                                            <m:ctrlPr>
                                              <a:rPr lang="pt-BR" sz="1100" b="0" i="1">
                                                <a:latin typeface="Cambria Math" panose="02040503050406030204" pitchFamily="18" charset="0"/>
                                                <a:ea typeface="Cambria Math" panose="02040503050406030204" pitchFamily="18" charset="0"/>
                                              </a:rPr>
                                            </m:ctrlPr>
                                          </m:sSubPr>
                                          <m:e>
                                            <m:r>
                                              <a:rPr lang="pt-BR" sz="1100" b="0" i="1">
                                                <a:latin typeface="Cambria Math" panose="02040503050406030204" pitchFamily="18" charset="0"/>
                                                <a:ea typeface="Cambria Math" panose="02040503050406030204" pitchFamily="18" charset="0"/>
                                              </a:rPr>
                                              <m:t>𝑃</m:t>
                                            </m:r>
                                          </m:e>
                                          <m:sub>
                                            <m:r>
                                              <a:rPr lang="pt-BR" sz="1100" b="0" i="1">
                                                <a:latin typeface="Cambria Math" panose="02040503050406030204" pitchFamily="18" charset="0"/>
                                                <a:ea typeface="Cambria Math" panose="02040503050406030204" pitchFamily="18" charset="0"/>
                                              </a:rPr>
                                              <m:t>𝑚𝑎</m:t>
                                            </m:r>
                                          </m:sub>
                                        </m:sSub>
                                      </m:den>
                                    </m:f>
                                  </m:e>
                                </m:d>
                              </m:e>
                              <m:sup>
                                <m:r>
                                  <a:rPr lang="pt-BR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𝑝</m:t>
                                </m:r>
                              </m:sup>
                            </m:sSup>
                          </m:e>
                        </m:d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</m:den>
                    </m:f>
                    <m:r>
                      <a:rPr lang="pt-BR" sz="11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pt-B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pt-B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num>
                      <m:den>
                        <m:d>
                          <m:dPr>
                            <m:begChr m:val="["/>
                            <m:endChr m:val="]"/>
                            <m:ctrlPr>
                              <a:rPr lang="pt-B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pt-BR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a:rPr lang="pt-BR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num>
                              <m:den>
                                <m:r>
                                  <a:rPr lang="pt-BR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3</m:t>
                                </m:r>
                              </m:den>
                            </m:f>
                          </m:e>
                        </m:d>
                        <m:r>
                          <a:rPr lang="pt-B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d>
                          <m:dPr>
                            <m:begChr m:val="{"/>
                            <m:endChr m:val="}"/>
                            <m:ctrlPr>
                              <a:rPr lang="pt-B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d>
                              <m:dPr>
                                <m:begChr m:val="["/>
                                <m:endChr m:val="]"/>
                                <m:ctrlPr>
                                  <a:rPr lang="pt-BR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a:rPr lang="pt-BR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 1 −</m:t>
                                </m:r>
                                <m:d>
                                  <m:dPr>
                                    <m:ctrlPr>
                                      <a:rPr lang="pt-BR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f>
                                      <m:fPr>
                                        <m:ctrlPr>
                                          <a:rPr lang="pt-BR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Pr>
                                      <m:num>
                                        <m:r>
                                          <a:rPr lang="pt-BR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1</m:t>
                                        </m:r>
                                      </m:num>
                                      <m:den>
                                        <m:r>
                                          <a:rPr lang="pt-BR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3</m:t>
                                        </m:r>
                                      </m:den>
                                    </m:f>
                                  </m:e>
                                </m:d>
                              </m:e>
                            </m:d>
                            <m:r>
                              <a:rPr lang="pt-B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p>
                              <m:sSupPr>
                                <m:ctrlPr>
                                  <a:rPr lang="pt-BR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d>
                                  <m:dPr>
                                    <m:ctrlPr>
                                      <a:rPr lang="pt-BR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f>
                                      <m:fPr>
                                        <m:ctrlPr>
                                          <a:rPr lang="pt-BR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Pr>
                                      <m:num>
                                        <m:r>
                                          <a:rPr lang="pt-BR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1</m:t>
                                        </m:r>
                                      </m:num>
                                      <m:den>
                                        <m:r>
                                          <a:rPr lang="pt-BR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3</m:t>
                                        </m:r>
                                      </m:den>
                                    </m:f>
                                  </m:e>
                                </m:d>
                              </m:e>
                              <m:sup>
                                <m:r>
                                  <a:rPr lang="pt-BR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sup>
                            </m:sSup>
                          </m:e>
                        </m:d>
                        <m:r>
                          <a:rPr lang="pt-B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</m:den>
                    </m:f>
                    <m:r>
                      <a:rPr lang="pt-BR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pt-B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pt-B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num>
                      <m:den>
                        <m:d>
                          <m:dPr>
                            <m:begChr m:val="["/>
                            <m:endChr m:val="]"/>
                            <m:ctrlPr>
                              <a:rPr lang="pt-B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pt-BR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a:rPr lang="pt-BR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num>
                              <m:den>
                                <m:r>
                                  <a:rPr lang="pt-BR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3</m:t>
                                </m:r>
                              </m:den>
                            </m:f>
                          </m:e>
                        </m:d>
                        <m:r>
                          <a:rPr lang="pt-B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d>
                          <m:dPr>
                            <m:begChr m:val="{"/>
                            <m:endChr m:val="}"/>
                            <m:ctrlPr>
                              <a:rPr lang="pt-B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d>
                              <m:dPr>
                                <m:begChr m:val="["/>
                                <m:endChr m:val="]"/>
                                <m:ctrlPr>
                                  <a:rPr lang="pt-BR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a:rPr lang="pt-BR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f>
                                  <m:fPr>
                                    <m:ctrlPr>
                                      <a:rPr lang="pt-BR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a:rPr lang="pt-BR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2</m:t>
                                    </m:r>
                                  </m:num>
                                  <m:den>
                                    <m:r>
                                      <a:rPr lang="pt-BR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3</m:t>
                                    </m:r>
                                  </m:den>
                                </m:f>
                              </m:e>
                            </m:d>
                            <m:r>
                              <a:rPr lang="pt-B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p>
                              <m:sSupPr>
                                <m:ctrlPr>
                                  <a:rPr lang="pt-BR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d>
                                  <m:dPr>
                                    <m:ctrlPr>
                                      <a:rPr lang="pt-BR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f>
                                      <m:fPr>
                                        <m:ctrlPr>
                                          <a:rPr lang="pt-BR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Pr>
                                      <m:num>
                                        <m:r>
                                          <a:rPr lang="pt-BR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1</m:t>
                                        </m:r>
                                      </m:num>
                                      <m:den>
                                        <m:r>
                                          <a:rPr lang="pt-BR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3</m:t>
                                        </m:r>
                                      </m:den>
                                    </m:f>
                                  </m:e>
                                </m:d>
                              </m:e>
                              <m:sup>
                                <m:r>
                                  <a:rPr lang="pt-BR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sup>
                            </m:sSup>
                          </m:e>
                        </m:d>
                        <m:r>
                          <a:rPr lang="pt-B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</m:den>
                    </m:f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4" name="CaixaDeTexto 13">
              <a:extLst>
                <a:ext uri="{FF2B5EF4-FFF2-40B4-BE49-F238E27FC236}">
                  <a16:creationId xmlns:a16="http://schemas.microsoft.com/office/drawing/2014/main" id="{55DE7BFA-6FB4-13FB-B7D8-6D87D8EC1301}"/>
                </a:ext>
              </a:extLst>
            </xdr:cNvPr>
            <xdr:cNvSpPr txBox="1"/>
          </xdr:nvSpPr>
          <xdr:spPr>
            <a:xfrm>
              <a:off x="1338262" y="9691687"/>
              <a:ext cx="6001002" cy="5046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t-BR" sz="1100" b="0" i="0">
                  <a:latin typeface="Cambria Math" panose="02040503050406030204" pitchFamily="18" charset="0"/>
                </a:rPr>
                <a:t>𝑓_𝑝=  1/([𝑃_𝑚𝑎/(3</a:t>
              </a:r>
              <a:r>
                <a:rPr lang="pt-B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∙𝑃_𝑚𝑎 )]</a:t>
              </a:r>
              <a:r>
                <a:rPr lang="pt-BR" sz="1100" b="0" i="0">
                  <a:latin typeface="Cambria Math" panose="02040503050406030204" pitchFamily="18" charset="0"/>
                </a:rPr>
                <a:t>+{[ 1 −(𝑃_𝑚𝑎/(3</a:t>
              </a:r>
              <a:r>
                <a:rPr lang="pt-B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∙𝑃_𝑚𝑎 ))]∙(𝑃_𝑚𝑎/(3∙𝑃_𝑚𝑎 ))^𝑝 }  )</a:t>
              </a:r>
              <a:r>
                <a:rPr lang="pt-BR" sz="1100" b="0" i="0">
                  <a:latin typeface="Cambria Math" panose="02040503050406030204" pitchFamily="18" charset="0"/>
                </a:rPr>
                <a:t>= 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1/([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/3]+{[ 1 −(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/3)]∙(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/3)^𝑝 }  )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1/([1/3]+{[ 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2/3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]∙(1/3)^𝑝 }  )</a:t>
              </a:r>
              <a:endParaRPr lang="pt-BR" sz="1100"/>
            </a:p>
          </xdr:txBody>
        </xdr:sp>
      </mc:Fallback>
    </mc:AlternateContent>
    <xdr:clientData/>
  </xdr:oneCellAnchor>
  <xdr:twoCellAnchor editAs="oneCell">
    <xdr:from>
      <xdr:col>0</xdr:col>
      <xdr:colOff>0</xdr:colOff>
      <xdr:row>113</xdr:row>
      <xdr:rowOff>0</xdr:rowOff>
    </xdr:from>
    <xdr:to>
      <xdr:col>6</xdr:col>
      <xdr:colOff>734250</xdr:colOff>
      <xdr:row>139</xdr:row>
      <xdr:rowOff>41099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1AB226A-155F-4E13-9F69-1A339D7520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57150</xdr:rowOff>
    </xdr:from>
    <xdr:to>
      <xdr:col>5</xdr:col>
      <xdr:colOff>1876425</xdr:colOff>
      <xdr:row>0</xdr:row>
      <xdr:rowOff>1641523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6BE04564-47C2-373F-72D5-80429B897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7772400" cy="15843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109537</xdr:colOff>
      <xdr:row>20</xdr:row>
      <xdr:rowOff>100012</xdr:rowOff>
    </xdr:from>
    <xdr:ext cx="65" cy="172227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14B6F3A8-374D-4E22-9BF3-BE624B90DD6D}"/>
            </a:ext>
          </a:extLst>
        </xdr:cNvPr>
        <xdr:cNvSpPr txBox="1"/>
      </xdr:nvSpPr>
      <xdr:spPr>
        <a:xfrm>
          <a:off x="7253287" y="4357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438150</xdr:colOff>
      <xdr:row>6</xdr:row>
      <xdr:rowOff>233362</xdr:rowOff>
    </xdr:from>
    <xdr:ext cx="568169" cy="36516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CaixaDeTexto 12">
              <a:extLst>
                <a:ext uri="{FF2B5EF4-FFF2-40B4-BE49-F238E27FC236}">
                  <a16:creationId xmlns:a16="http://schemas.microsoft.com/office/drawing/2014/main" id="{E18093B1-598D-6573-C4C2-950FB8162583}"/>
                </a:ext>
              </a:extLst>
            </xdr:cNvPr>
            <xdr:cNvSpPr txBox="1"/>
          </xdr:nvSpPr>
          <xdr:spPr>
            <a:xfrm>
              <a:off x="1628775" y="2281237"/>
              <a:ext cx="568169" cy="36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t-BR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𝑝</m:t>
                        </m:r>
                      </m:e>
                      <m:sub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𝑒𝑞</m:t>
                        </m:r>
                      </m:sub>
                    </m:sSub>
                    <m:r>
                      <a:rPr lang="pt-BR" sz="11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pt-BR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𝑆</m:t>
                        </m:r>
                      </m:num>
                      <m:den>
                        <m:sSub>
                          <m:sSubPr>
                            <m:ctrlPr>
                              <a:rPr lang="pt-BR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pt-BR" sz="1100" b="0" i="1">
                                <a:latin typeface="Cambria Math" panose="02040503050406030204" pitchFamily="18" charset="0"/>
                              </a:rPr>
                              <m:t>𝑓</m:t>
                            </m:r>
                          </m:e>
                          <m:sub>
                            <m:r>
                              <a:rPr lang="pt-BR" sz="1100" b="0" i="1">
                                <a:latin typeface="Cambria Math" panose="02040503050406030204" pitchFamily="18" charset="0"/>
                              </a:rPr>
                              <m:t>𝑝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3" name="CaixaDeTexto 12">
              <a:extLst>
                <a:ext uri="{FF2B5EF4-FFF2-40B4-BE49-F238E27FC236}">
                  <a16:creationId xmlns:a16="http://schemas.microsoft.com/office/drawing/2014/main" id="{E18093B1-598D-6573-C4C2-950FB8162583}"/>
                </a:ext>
              </a:extLst>
            </xdr:cNvPr>
            <xdr:cNvSpPr txBox="1"/>
          </xdr:nvSpPr>
          <xdr:spPr>
            <a:xfrm>
              <a:off x="1628775" y="2281237"/>
              <a:ext cx="568169" cy="36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𝑝_𝑒𝑞=  𝑆/𝑓_𝑝 </a:t>
              </a:r>
              <a:endParaRPr lang="pt-BR" sz="1100"/>
            </a:p>
          </xdr:txBody>
        </xdr:sp>
      </mc:Fallback>
    </mc:AlternateContent>
    <xdr:clientData/>
  </xdr:oneCellAnchor>
  <xdr:twoCellAnchor editAs="oneCell">
    <xdr:from>
      <xdr:col>0</xdr:col>
      <xdr:colOff>57150</xdr:colOff>
      <xdr:row>0</xdr:row>
      <xdr:rowOff>57150</xdr:rowOff>
    </xdr:from>
    <xdr:to>
      <xdr:col>6</xdr:col>
      <xdr:colOff>685800</xdr:colOff>
      <xdr:row>0</xdr:row>
      <xdr:rowOff>1641523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BADA922-C7E5-2B7B-5871-7F53B2B9E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7772400" cy="1584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BFECB-516C-44FA-9C11-36FB892231B6}">
  <dimension ref="A1:FL551"/>
  <sheetViews>
    <sheetView showGridLines="0" tabSelected="1" zoomScaleNormal="100" workbookViewId="0">
      <selection activeCell="L21" sqref="L21"/>
    </sheetView>
  </sheetViews>
  <sheetFormatPr defaultColWidth="15.625" defaultRowHeight="20.100000000000001" customHeight="1" x14ac:dyDescent="0.2"/>
  <cols>
    <col min="1" max="1" width="15.625" style="1"/>
    <col min="2" max="3" width="18.625" style="1" customWidth="1"/>
    <col min="4" max="4" width="12.625" style="7" customWidth="1"/>
    <col min="5" max="5" width="12.625" style="1" customWidth="1"/>
    <col min="6" max="6" width="25.625" style="1" customWidth="1"/>
    <col min="7" max="20" width="15.625" style="1"/>
    <col min="21" max="21" width="30.625" style="1" customWidth="1"/>
    <col min="22" max="16384" width="15.625" style="1"/>
  </cols>
  <sheetData>
    <row r="1" spans="1:168" ht="140.1" customHeight="1" x14ac:dyDescent="0.2">
      <c r="A1" s="22"/>
      <c r="B1" s="22"/>
      <c r="C1" s="22"/>
      <c r="D1" s="23"/>
      <c r="E1" s="22"/>
      <c r="F1" s="22"/>
      <c r="G1" s="22"/>
      <c r="H1" s="22"/>
      <c r="I1" s="22"/>
    </row>
    <row r="3" spans="1:168" ht="24.95" customHeight="1" x14ac:dyDescent="0.2">
      <c r="A3" s="34" t="s">
        <v>71</v>
      </c>
      <c r="B3" s="34"/>
      <c r="C3" s="34"/>
      <c r="D3" s="34"/>
      <c r="E3" s="34"/>
      <c r="F3" s="34"/>
      <c r="G3" s="34"/>
      <c r="H3" s="34"/>
      <c r="I3" s="34"/>
    </row>
    <row r="4" spans="1:168" ht="5.0999999999999996" customHeight="1" x14ac:dyDescent="0.2">
      <c r="A4" s="2"/>
      <c r="B4" s="2"/>
      <c r="C4" s="2"/>
      <c r="D4" s="6"/>
      <c r="E4" s="2"/>
      <c r="F4" s="2"/>
      <c r="G4" s="2"/>
      <c r="H4" s="2"/>
      <c r="I4" s="2"/>
    </row>
    <row r="5" spans="1:168" ht="5.0999999999999996" customHeight="1" x14ac:dyDescent="0.2">
      <c r="A5" s="34"/>
      <c r="B5" s="34"/>
      <c r="C5" s="34"/>
      <c r="D5" s="34"/>
      <c r="E5" s="34"/>
      <c r="F5" s="34"/>
      <c r="G5" s="34"/>
      <c r="H5" s="34"/>
      <c r="I5" s="34"/>
    </row>
    <row r="6" spans="1:168" s="3" customFormat="1" ht="20.100000000000001" customHeight="1" x14ac:dyDescent="0.2">
      <c r="D6" s="5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</row>
    <row r="7" spans="1:168" s="3" customFormat="1" ht="20.100000000000001" customHeight="1" x14ac:dyDescent="0.2">
      <c r="D7" s="5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</row>
    <row r="8" spans="1:168" s="3" customFormat="1" ht="20.100000000000001" customHeight="1" x14ac:dyDescent="0.2">
      <c r="A8" s="24" t="s">
        <v>33</v>
      </c>
      <c r="B8" s="35" t="s">
        <v>3</v>
      </c>
      <c r="C8" s="35"/>
      <c r="D8" s="28">
        <v>20</v>
      </c>
      <c r="E8" s="4"/>
      <c r="F8" s="31" t="s">
        <v>48</v>
      </c>
      <c r="G8" s="44" t="str" cm="1">
        <f t="array" ref="G8">_xlfn.IFS(D10&lt;(1/2*D8),"1",AND(D10&gt;=1/2*D8,D10&lt;D8),"2",AND(D10&gt;=D8,D10&lt;=D9),"3",AND(D10&gt;D9,D10&lt;=3*D9),"4",D10&gt;3*D9,"5")</f>
        <v>4</v>
      </c>
      <c r="H8" s="4"/>
      <c r="I8" s="4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</row>
    <row r="9" spans="1:168" s="3" customFormat="1" ht="20.100000000000001" customHeight="1" x14ac:dyDescent="0.2">
      <c r="A9" s="25" t="s">
        <v>34</v>
      </c>
      <c r="B9" s="36" t="s">
        <v>6</v>
      </c>
      <c r="C9" s="36"/>
      <c r="D9" s="29">
        <v>30</v>
      </c>
      <c r="E9" s="4"/>
      <c r="F9" s="4"/>
      <c r="G9" s="4"/>
      <c r="H9" s="4"/>
      <c r="I9" s="4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</row>
    <row r="10" spans="1:168" s="3" customFormat="1" ht="20.100000000000001" customHeight="1" x14ac:dyDescent="0.2">
      <c r="A10" s="25" t="s">
        <v>35</v>
      </c>
      <c r="B10" s="36" t="s">
        <v>72</v>
      </c>
      <c r="C10" s="36"/>
      <c r="D10" s="29">
        <v>45</v>
      </c>
      <c r="E10" s="4"/>
      <c r="F10" s="31" t="s">
        <v>30</v>
      </c>
      <c r="G10" s="50">
        <f>VLOOKUP(C12,$U$9:$V$27,2,0)</f>
        <v>0.5</v>
      </c>
      <c r="H10" s="4"/>
      <c r="I10" s="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 t="s">
        <v>56</v>
      </c>
      <c r="V10" s="1">
        <v>0.5</v>
      </c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</row>
    <row r="11" spans="1:168" s="3" customFormat="1" ht="20.100000000000001" customHeight="1" x14ac:dyDescent="0.2">
      <c r="D11" s="5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 t="s">
        <v>57</v>
      </c>
      <c r="V11" s="1">
        <v>0.5</v>
      </c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</row>
    <row r="12" spans="1:168" s="3" customFormat="1" ht="20.100000000000001" customHeight="1" x14ac:dyDescent="0.2">
      <c r="A12" s="35" t="s">
        <v>54</v>
      </c>
      <c r="B12" s="35"/>
      <c r="C12" s="49" t="s">
        <v>60</v>
      </c>
      <c r="D12" s="49"/>
      <c r="E12" s="4"/>
      <c r="F12" s="45" t="s">
        <v>1</v>
      </c>
      <c r="G12" s="30">
        <f>1/B14</f>
        <v>0.93883219364257531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 t="s">
        <v>60</v>
      </c>
      <c r="V12" s="1">
        <v>0.5</v>
      </c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</row>
    <row r="13" spans="1:168" s="3" customFormat="1" ht="20.100000000000001" customHeight="1" x14ac:dyDescent="0.2">
      <c r="F13" s="4"/>
      <c r="G13" s="4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 t="s">
        <v>61</v>
      </c>
      <c r="V13" s="1">
        <v>0.5</v>
      </c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</row>
    <row r="14" spans="1:168" s="3" customFormat="1" ht="20.100000000000001" customHeight="1" x14ac:dyDescent="0.2">
      <c r="A14" s="15" t="s">
        <v>32</v>
      </c>
      <c r="B14" s="16" cm="1">
        <f t="array" ref="B14">_xlfn.IFS(G8="1",C34,G8="2",C47,G8="3",C60,G8="4",C74,G8="5",C89)</f>
        <v>1.0651530771650466</v>
      </c>
      <c r="D14" s="5"/>
      <c r="F14" s="46" t="s">
        <v>77</v>
      </c>
      <c r="G14" s="47">
        <f>G12-1</f>
        <v>-6.1167806357424692E-2</v>
      </c>
      <c r="H14" s="48" t="str" cm="1">
        <f t="array" ref="H14">_xlfn.IFS(G14&gt;0,"(ocorreu valorização)",G14&lt;0,"(ocorreu desvalorização)",G14=0,"(não ocorreu alteração)")</f>
        <v>(ocorreu desvalorização)</v>
      </c>
      <c r="I14" s="48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 t="s">
        <v>62</v>
      </c>
      <c r="V14" s="1">
        <v>0.5</v>
      </c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</row>
    <row r="15" spans="1:168" s="3" customFormat="1" ht="20.100000000000001" customHeight="1" x14ac:dyDescent="0.2"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</row>
    <row r="16" spans="1:168" s="3" customFormat="1" ht="20.100000000000001" customHeight="1" x14ac:dyDescent="0.2"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</row>
    <row r="17" spans="1:168" s="3" customFormat="1" ht="20.100000000000001" customHeight="1" x14ac:dyDescent="0.2">
      <c r="A17" s="37" t="s">
        <v>69</v>
      </c>
      <c r="B17" s="37"/>
      <c r="C17" s="37"/>
      <c r="D17" s="37"/>
      <c r="E17" s="37"/>
      <c r="F17" s="37"/>
      <c r="G17" s="37"/>
      <c r="H17" s="37"/>
      <c r="I17" s="37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</row>
    <row r="18" spans="1:168" s="3" customFormat="1" ht="20.100000000000001" customHeight="1" x14ac:dyDescent="0.2">
      <c r="A18" s="37"/>
      <c r="B18" s="37"/>
      <c r="C18" s="37"/>
      <c r="D18" s="37"/>
      <c r="E18" s="37"/>
      <c r="F18" s="37"/>
      <c r="G18" s="37"/>
      <c r="H18" s="37"/>
      <c r="I18" s="37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</row>
    <row r="19" spans="1:168" s="3" customFormat="1" ht="20.100000000000001" customHeight="1" x14ac:dyDescent="0.2">
      <c r="A19" s="37"/>
      <c r="B19" s="37"/>
      <c r="C19" s="37"/>
      <c r="D19" s="37"/>
      <c r="E19" s="37"/>
      <c r="F19" s="37"/>
      <c r="G19" s="37"/>
      <c r="H19" s="37"/>
      <c r="I19" s="37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</row>
    <row r="20" spans="1:168" s="3" customFormat="1" ht="20.100000000000001" customHeight="1" x14ac:dyDescent="0.2">
      <c r="A20" s="37"/>
      <c r="B20" s="37"/>
      <c r="C20" s="37"/>
      <c r="D20" s="37"/>
      <c r="E20" s="37"/>
      <c r="F20" s="37"/>
      <c r="G20" s="37"/>
      <c r="H20" s="37"/>
      <c r="I20" s="37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</row>
    <row r="21" spans="1:168" s="3" customFormat="1" ht="20.100000000000001" customHeight="1" x14ac:dyDescent="0.2">
      <c r="B21" s="4"/>
      <c r="C21" s="4"/>
      <c r="D21" s="5"/>
      <c r="E21" s="4"/>
      <c r="F21" s="4"/>
      <c r="G21" s="4"/>
      <c r="H21" s="4"/>
      <c r="I21" s="4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</row>
    <row r="22" spans="1:168" s="3" customFormat="1" ht="20.100000000000001" customHeight="1" x14ac:dyDescent="0.2">
      <c r="D22" s="5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 t="s">
        <v>55</v>
      </c>
      <c r="V22" s="1" t="s">
        <v>17</v>
      </c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</row>
    <row r="23" spans="1:168" s="3" customFormat="1" ht="20.100000000000001" customHeight="1" x14ac:dyDescent="0.2">
      <c r="A23" s="40" t="s">
        <v>38</v>
      </c>
      <c r="B23" s="40"/>
      <c r="C23" s="40"/>
      <c r="D23" s="40"/>
      <c r="E23" s="40"/>
      <c r="F23" s="40"/>
      <c r="G23" s="40"/>
      <c r="H23" s="40"/>
      <c r="I23" s="4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 t="s">
        <v>58</v>
      </c>
      <c r="V23" s="1" t="s">
        <v>17</v>
      </c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</row>
    <row r="24" spans="1:168" s="3" customFormat="1" ht="20.100000000000001" customHeight="1" x14ac:dyDescent="0.2">
      <c r="A24" s="11"/>
      <c r="B24" s="4"/>
      <c r="C24" s="4"/>
      <c r="D24" s="4"/>
      <c r="E24" s="4"/>
      <c r="F24" s="4"/>
      <c r="G24" s="4"/>
      <c r="H24" s="4"/>
      <c r="I24" s="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 t="s">
        <v>59</v>
      </c>
      <c r="V24" s="1" t="s">
        <v>17</v>
      </c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</row>
    <row r="25" spans="1:168" s="3" customFormat="1" ht="20.100000000000001" customHeight="1" x14ac:dyDescent="0.2">
      <c r="A25" s="12" t="s">
        <v>7</v>
      </c>
      <c r="B25" s="39" t="s">
        <v>49</v>
      </c>
      <c r="C25" s="39"/>
      <c r="D25" s="39"/>
      <c r="E25" s="39"/>
      <c r="F25" s="39"/>
      <c r="G25" s="39"/>
      <c r="H25" s="39"/>
      <c r="I25" s="39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 t="s">
        <v>65</v>
      </c>
      <c r="V25" s="1" t="s">
        <v>17</v>
      </c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</row>
    <row r="26" spans="1:168" s="3" customFormat="1" ht="20.100000000000001" customHeight="1" x14ac:dyDescent="0.2">
      <c r="A26" s="11"/>
      <c r="B26" s="4"/>
      <c r="C26" s="4"/>
      <c r="D26" s="4"/>
      <c r="E26" s="4"/>
      <c r="F26" s="4"/>
      <c r="G26" s="4"/>
      <c r="H26" s="4"/>
      <c r="I26" s="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 t="s">
        <v>63</v>
      </c>
      <c r="V26" s="1" t="s">
        <v>17</v>
      </c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</row>
    <row r="27" spans="1:168" s="3" customFormat="1" ht="20.100000000000001" customHeight="1" x14ac:dyDescent="0.2">
      <c r="A27" s="11" t="s">
        <v>13</v>
      </c>
      <c r="B27" s="4"/>
      <c r="C27" s="4"/>
      <c r="D27" s="4"/>
      <c r="E27" s="4"/>
      <c r="F27" s="4"/>
      <c r="G27" s="4"/>
      <c r="H27" s="4"/>
      <c r="I27" s="4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 t="s">
        <v>64</v>
      </c>
      <c r="V27" s="1" t="s">
        <v>17</v>
      </c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</row>
    <row r="28" spans="1:168" s="3" customFormat="1" ht="20.100000000000001" customHeight="1" x14ac:dyDescent="0.2">
      <c r="A28" s="11"/>
      <c r="B28" s="4"/>
      <c r="C28" s="4"/>
      <c r="D28" s="4"/>
      <c r="E28" s="4"/>
      <c r="F28" s="4"/>
      <c r="G28" s="4"/>
      <c r="H28" s="4"/>
      <c r="I28" s="4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</row>
    <row r="29" spans="1:168" s="3" customFormat="1" ht="2.1" customHeight="1" x14ac:dyDescent="0.2">
      <c r="A29" s="13"/>
      <c r="B29" s="4"/>
      <c r="C29" s="4"/>
      <c r="D29" s="4"/>
      <c r="E29" s="4"/>
      <c r="F29" s="4"/>
      <c r="G29" s="4"/>
      <c r="H29" s="4"/>
      <c r="I29" s="4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</row>
    <row r="30" spans="1:168" s="3" customFormat="1" ht="2.1" customHeight="1" x14ac:dyDescent="0.2">
      <c r="A30" s="14"/>
      <c r="B30" s="15" t="s">
        <v>66</v>
      </c>
      <c r="C30" s="1">
        <f>D8</f>
        <v>20</v>
      </c>
      <c r="D30" s="15"/>
      <c r="E30" s="15" t="s">
        <v>30</v>
      </c>
      <c r="F30" s="14">
        <f>G10</f>
        <v>0.5</v>
      </c>
      <c r="G30" s="15"/>
      <c r="H30" s="15"/>
      <c r="I30" s="15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</row>
    <row r="31" spans="1:168" s="3" customFormat="1" ht="2.1" customHeight="1" x14ac:dyDescent="0.2">
      <c r="A31" s="14"/>
      <c r="B31" s="15" t="s">
        <v>67</v>
      </c>
      <c r="C31" s="1">
        <f>D9</f>
        <v>30</v>
      </c>
      <c r="D31" s="15"/>
      <c r="E31" s="15"/>
      <c r="F31" s="15"/>
      <c r="G31" s="15"/>
      <c r="H31" s="15"/>
      <c r="I31" s="15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</row>
    <row r="32" spans="1:168" s="3" customFormat="1" ht="2.1" customHeight="1" x14ac:dyDescent="0.2">
      <c r="A32" s="14"/>
      <c r="B32" s="15" t="s">
        <v>68</v>
      </c>
      <c r="C32" s="1">
        <f>D10</f>
        <v>45</v>
      </c>
      <c r="D32" s="15"/>
      <c r="E32" s="15" t="s">
        <v>31</v>
      </c>
      <c r="F32" s="16">
        <f>1/C34</f>
        <v>0.70710678118654757</v>
      </c>
      <c r="G32" s="15"/>
      <c r="H32" s="15"/>
      <c r="I32" s="15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</row>
    <row r="33" spans="1:168" s="3" customFormat="1" ht="2.1" customHeight="1" x14ac:dyDescent="0.2">
      <c r="A33" s="14"/>
      <c r="B33" s="15"/>
      <c r="C33" s="1"/>
      <c r="D33" s="15"/>
      <c r="E33" s="1"/>
      <c r="F33" s="1"/>
      <c r="G33" s="15"/>
      <c r="H33" s="15"/>
      <c r="I33" s="15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</row>
    <row r="34" spans="1:168" s="3" customFormat="1" ht="2.1" customHeight="1" x14ac:dyDescent="0.2">
      <c r="A34" s="14"/>
      <c r="B34" s="15" t="s">
        <v>32</v>
      </c>
      <c r="C34" s="16">
        <f>1/((1/2)^F30)</f>
        <v>1.4142135623730949</v>
      </c>
      <c r="D34" s="15"/>
      <c r="E34" s="15" t="s">
        <v>0</v>
      </c>
      <c r="F34" s="17">
        <f>F32-1</f>
        <v>-0.29289321881345243</v>
      </c>
      <c r="G34" s="15"/>
      <c r="H34" s="15"/>
      <c r="I34" s="15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</row>
    <row r="35" spans="1:168" s="3" customFormat="1" ht="2.1" customHeight="1" x14ac:dyDescent="0.2">
      <c r="A35" s="14"/>
      <c r="B35" s="15"/>
      <c r="C35" s="15"/>
      <c r="D35" s="15"/>
      <c r="E35" s="15"/>
      <c r="F35" s="15"/>
      <c r="G35" s="15"/>
      <c r="H35" s="15"/>
      <c r="I35" s="15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</row>
    <row r="36" spans="1:168" s="3" customFormat="1" ht="20.100000000000001" customHeight="1" x14ac:dyDescent="0.2">
      <c r="A36" s="32"/>
      <c r="B36" s="32"/>
      <c r="C36" s="32"/>
      <c r="D36" s="32"/>
      <c r="E36" s="32"/>
      <c r="F36" s="32"/>
      <c r="G36" s="32"/>
      <c r="H36" s="32"/>
      <c r="I36" s="3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</row>
    <row r="37" spans="1:168" s="3" customFormat="1" ht="20.100000000000001" customHeight="1" x14ac:dyDescent="0.2">
      <c r="A37" s="11"/>
      <c r="B37" s="4"/>
      <c r="C37" s="9"/>
      <c r="D37" s="4"/>
      <c r="E37" s="4"/>
      <c r="F37" s="10"/>
      <c r="G37" s="4"/>
      <c r="H37" s="4"/>
      <c r="I37" s="4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</row>
    <row r="38" spans="1:168" s="3" customFormat="1" ht="20.100000000000001" customHeight="1" x14ac:dyDescent="0.2">
      <c r="A38" s="12" t="s">
        <v>8</v>
      </c>
      <c r="B38" s="39" t="s">
        <v>50</v>
      </c>
      <c r="C38" s="39"/>
      <c r="D38" s="39"/>
      <c r="E38" s="39"/>
      <c r="F38" s="39"/>
      <c r="G38" s="39"/>
      <c r="H38" s="39"/>
      <c r="I38" s="39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</row>
    <row r="39" spans="1:168" s="3" customFormat="1" ht="20.100000000000001" customHeight="1" x14ac:dyDescent="0.2">
      <c r="A39" s="11"/>
      <c r="B39" s="4"/>
      <c r="C39" s="4"/>
      <c r="D39" s="4"/>
      <c r="E39" s="4"/>
      <c r="F39" s="4"/>
      <c r="G39" s="4"/>
      <c r="H39" s="4"/>
      <c r="I39" s="4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</row>
    <row r="40" spans="1:168" s="3" customFormat="1" ht="20.100000000000001" customHeight="1" x14ac:dyDescent="0.2">
      <c r="A40" s="11" t="s">
        <v>13</v>
      </c>
      <c r="B40" s="4"/>
      <c r="C40" s="4"/>
      <c r="D40" s="4"/>
      <c r="E40" s="4"/>
      <c r="F40" s="4"/>
      <c r="G40" s="4"/>
      <c r="H40" s="4"/>
      <c r="I40" s="4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</row>
    <row r="41" spans="1:168" s="3" customFormat="1" ht="20.100000000000001" customHeight="1" x14ac:dyDescent="0.2">
      <c r="A41" s="11"/>
      <c r="B41" s="4"/>
      <c r="C41" s="4"/>
      <c r="D41" s="4"/>
      <c r="E41" s="4"/>
      <c r="F41" s="4"/>
      <c r="G41" s="4"/>
      <c r="H41" s="4"/>
      <c r="I41" s="4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</row>
    <row r="42" spans="1:168" s="3" customFormat="1" ht="2.1" customHeight="1" x14ac:dyDescent="0.2">
      <c r="A42" s="14"/>
      <c r="B42" s="15"/>
      <c r="C42" s="15"/>
      <c r="D42" s="15"/>
      <c r="E42" s="15"/>
      <c r="F42" s="15"/>
      <c r="G42" s="15"/>
      <c r="H42" s="15"/>
      <c r="I42" s="15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</row>
    <row r="43" spans="1:168" s="3" customFormat="1" ht="2.1" customHeight="1" x14ac:dyDescent="0.2">
      <c r="A43" s="14"/>
      <c r="B43" s="15" t="s">
        <v>66</v>
      </c>
      <c r="C43" s="1">
        <f>D8</f>
        <v>20</v>
      </c>
      <c r="D43" s="15"/>
      <c r="E43" s="15" t="s">
        <v>30</v>
      </c>
      <c r="F43" s="14">
        <f>G10</f>
        <v>0.5</v>
      </c>
      <c r="G43" s="15"/>
      <c r="H43" s="15"/>
      <c r="I43" s="15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</row>
    <row r="44" spans="1:168" s="3" customFormat="1" ht="2.1" customHeight="1" x14ac:dyDescent="0.2">
      <c r="A44" s="14"/>
      <c r="B44" s="15" t="s">
        <v>67</v>
      </c>
      <c r="C44" s="1">
        <f>D9</f>
        <v>30</v>
      </c>
      <c r="D44" s="15"/>
      <c r="E44" s="15"/>
      <c r="F44" s="15"/>
      <c r="G44" s="15"/>
      <c r="H44" s="15"/>
      <c r="I44" s="15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</row>
    <row r="45" spans="1:168" s="3" customFormat="1" ht="2.1" customHeight="1" x14ac:dyDescent="0.2">
      <c r="A45" s="14"/>
      <c r="B45" s="15" t="s">
        <v>68</v>
      </c>
      <c r="C45" s="1">
        <f>D10</f>
        <v>45</v>
      </c>
      <c r="D45" s="15"/>
      <c r="E45" s="15" t="s">
        <v>31</v>
      </c>
      <c r="F45" s="16">
        <f>1/C47</f>
        <v>1.5</v>
      </c>
      <c r="G45" s="15"/>
      <c r="H45" s="15"/>
      <c r="I45" s="15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</row>
    <row r="46" spans="1:168" s="3" customFormat="1" ht="2.1" customHeight="1" x14ac:dyDescent="0.2">
      <c r="A46" s="14"/>
      <c r="B46" s="15"/>
      <c r="C46" s="1"/>
      <c r="D46" s="15"/>
      <c r="E46" s="1"/>
      <c r="F46" s="1"/>
      <c r="G46" s="15"/>
      <c r="H46" s="15"/>
      <c r="I46" s="15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</row>
    <row r="47" spans="1:168" s="3" customFormat="1" ht="2.1" customHeight="1" x14ac:dyDescent="0.2">
      <c r="A47" s="14"/>
      <c r="B47" s="15" t="s">
        <v>32</v>
      </c>
      <c r="C47" s="16">
        <f>((C43/C45)^F43)</f>
        <v>0.66666666666666663</v>
      </c>
      <c r="D47" s="15"/>
      <c r="E47" s="15" t="s">
        <v>0</v>
      </c>
      <c r="F47" s="18">
        <f>F45-1</f>
        <v>0.5</v>
      </c>
      <c r="G47" s="15"/>
      <c r="H47" s="15"/>
      <c r="I47" s="15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</row>
    <row r="48" spans="1:168" s="3" customFormat="1" ht="2.1" customHeight="1" x14ac:dyDescent="0.2">
      <c r="A48" s="14"/>
      <c r="B48" s="15"/>
      <c r="C48" s="16"/>
      <c r="D48" s="15"/>
      <c r="E48" s="1"/>
      <c r="F48" s="1"/>
      <c r="G48" s="15"/>
      <c r="H48" s="15"/>
      <c r="I48" s="15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</row>
    <row r="49" spans="1:168" s="3" customFormat="1" ht="20.100000000000001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</row>
    <row r="50" spans="1:168" s="3" customFormat="1" ht="20.100000000000001" customHeight="1" x14ac:dyDescent="0.2">
      <c r="A50" s="19"/>
      <c r="D50" s="5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</row>
    <row r="51" spans="1:168" s="3" customFormat="1" ht="20.100000000000001" customHeight="1" x14ac:dyDescent="0.2">
      <c r="A51" s="12" t="s">
        <v>9</v>
      </c>
      <c r="B51" s="39" t="s">
        <v>51</v>
      </c>
      <c r="C51" s="39"/>
      <c r="D51" s="39"/>
      <c r="E51" s="39"/>
      <c r="F51" s="39"/>
      <c r="G51" s="39"/>
      <c r="H51" s="39"/>
      <c r="I51" s="39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</row>
    <row r="52" spans="1:168" s="3" customFormat="1" ht="20.100000000000001" customHeight="1" x14ac:dyDescent="0.2">
      <c r="A52" s="11"/>
      <c r="B52" s="39" t="s">
        <v>12</v>
      </c>
      <c r="C52" s="39"/>
      <c r="D52" s="39"/>
      <c r="E52" s="39"/>
      <c r="F52" s="39"/>
      <c r="G52" s="39"/>
      <c r="H52" s="39"/>
      <c r="I52" s="39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</row>
    <row r="53" spans="1:168" s="3" customFormat="1" ht="20.100000000000001" customHeight="1" x14ac:dyDescent="0.2">
      <c r="A53" s="11"/>
      <c r="B53" s="4"/>
      <c r="C53" s="4"/>
      <c r="D53" s="4"/>
      <c r="E53" s="4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</row>
    <row r="54" spans="1:168" s="3" customFormat="1" ht="20.100000000000001" customHeight="1" x14ac:dyDescent="0.2">
      <c r="A54" s="11" t="s">
        <v>13</v>
      </c>
      <c r="B54" s="4"/>
      <c r="C54" s="4"/>
      <c r="D54" s="4"/>
      <c r="E54" s="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</row>
    <row r="55" spans="1:168" s="3" customFormat="1" ht="2.1" customHeight="1" x14ac:dyDescent="0.2">
      <c r="A55" s="14"/>
      <c r="B55" s="15"/>
      <c r="C55" s="15"/>
      <c r="D55" s="15"/>
      <c r="E55" s="15"/>
      <c r="F55" s="15"/>
      <c r="G55" s="15"/>
      <c r="H55" s="15"/>
      <c r="I55" s="15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</row>
    <row r="56" spans="1:168" s="3" customFormat="1" ht="2.1" customHeight="1" x14ac:dyDescent="0.2">
      <c r="A56" s="14"/>
      <c r="B56" s="15" t="s">
        <v>66</v>
      </c>
      <c r="C56" s="1">
        <f>D8</f>
        <v>20</v>
      </c>
      <c r="D56" s="15"/>
      <c r="E56" s="15" t="s">
        <v>30</v>
      </c>
      <c r="F56" s="14">
        <f>G10</f>
        <v>0.5</v>
      </c>
      <c r="G56" s="15"/>
      <c r="H56" s="15"/>
      <c r="I56" s="15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</row>
    <row r="57" spans="1:168" s="3" customFormat="1" ht="2.1" customHeight="1" x14ac:dyDescent="0.2">
      <c r="A57" s="14"/>
      <c r="B57" s="15" t="s">
        <v>67</v>
      </c>
      <c r="C57" s="1">
        <f>D9</f>
        <v>30</v>
      </c>
      <c r="D57" s="15"/>
      <c r="E57" s="15"/>
      <c r="F57" s="15"/>
      <c r="G57" s="15"/>
      <c r="H57" s="15"/>
      <c r="I57" s="15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</row>
    <row r="58" spans="1:168" s="3" customFormat="1" ht="2.1" customHeight="1" x14ac:dyDescent="0.2">
      <c r="A58" s="14"/>
      <c r="B58" s="15" t="s">
        <v>68</v>
      </c>
      <c r="C58" s="1">
        <f>D10</f>
        <v>45</v>
      </c>
      <c r="D58" s="15"/>
      <c r="E58" s="15" t="s">
        <v>31</v>
      </c>
      <c r="F58" s="16">
        <f>C60</f>
        <v>1</v>
      </c>
      <c r="G58" s="15"/>
      <c r="H58" s="15"/>
      <c r="I58" s="15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</row>
    <row r="59" spans="1:168" s="3" customFormat="1" ht="2.1" customHeight="1" x14ac:dyDescent="0.2">
      <c r="A59" s="14"/>
      <c r="B59" s="15"/>
      <c r="C59" s="1"/>
      <c r="D59" s="15"/>
      <c r="E59" s="1"/>
      <c r="F59" s="1"/>
      <c r="G59" s="15"/>
      <c r="H59" s="15"/>
      <c r="I59" s="15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</row>
    <row r="60" spans="1:168" s="3" customFormat="1" ht="2.1" customHeight="1" x14ac:dyDescent="0.2">
      <c r="A60" s="14"/>
      <c r="B60" s="15" t="s">
        <v>32</v>
      </c>
      <c r="C60" s="16">
        <v>1</v>
      </c>
      <c r="D60" s="15"/>
      <c r="E60" s="15" t="s">
        <v>0</v>
      </c>
      <c r="F60" s="18">
        <f>F58-1</f>
        <v>0</v>
      </c>
      <c r="G60" s="15"/>
      <c r="H60" s="15"/>
      <c r="I60" s="15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</row>
    <row r="61" spans="1:168" s="3" customFormat="1" ht="2.1" customHeight="1" x14ac:dyDescent="0.2">
      <c r="A61" s="14"/>
      <c r="B61" s="15"/>
      <c r="C61" s="16"/>
      <c r="D61" s="15"/>
      <c r="E61" s="15"/>
      <c r="F61" s="18"/>
      <c r="G61" s="15"/>
      <c r="H61" s="15"/>
      <c r="I61" s="15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</row>
    <row r="62" spans="1:168" s="3" customFormat="1" ht="20.100000000000001" customHeight="1" x14ac:dyDescent="0.2">
      <c r="A62" s="32"/>
      <c r="B62" s="32"/>
      <c r="C62" s="32"/>
      <c r="D62" s="32"/>
      <c r="E62" s="32"/>
      <c r="F62" s="32"/>
      <c r="G62" s="32"/>
      <c r="H62" s="32"/>
      <c r="I62" s="3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</row>
    <row r="63" spans="1:168" s="3" customFormat="1" ht="20.100000000000001" customHeight="1" x14ac:dyDescent="0.2">
      <c r="A63" s="11"/>
      <c r="B63" s="4"/>
      <c r="C63" s="4"/>
      <c r="D63" s="4"/>
      <c r="E63" s="4"/>
      <c r="F63" s="4"/>
      <c r="G63" s="4"/>
      <c r="H63" s="4"/>
      <c r="I63" s="4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</row>
    <row r="64" spans="1:168" s="3" customFormat="1" ht="20.100000000000001" customHeight="1" x14ac:dyDescent="0.2">
      <c r="A64" s="12" t="s">
        <v>10</v>
      </c>
      <c r="B64" s="39" t="s">
        <v>52</v>
      </c>
      <c r="C64" s="39"/>
      <c r="D64" s="39"/>
      <c r="E64" s="39"/>
      <c r="F64" s="39"/>
      <c r="G64" s="39"/>
      <c r="H64" s="39"/>
      <c r="I64" s="39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</row>
    <row r="65" spans="1:168" s="3" customFormat="1" ht="20.100000000000001" customHeight="1" x14ac:dyDescent="0.2">
      <c r="A65" s="11"/>
      <c r="B65" s="4"/>
      <c r="C65" s="4"/>
      <c r="D65" s="4"/>
      <c r="E65" s="4"/>
      <c r="F65" s="4"/>
      <c r="G65" s="4"/>
      <c r="H65" s="4"/>
      <c r="I65" s="4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</row>
    <row r="66" spans="1:168" s="3" customFormat="1" ht="20.100000000000001" customHeight="1" x14ac:dyDescent="0.2">
      <c r="A66" s="11" t="s">
        <v>13</v>
      </c>
      <c r="B66" s="4"/>
      <c r="C66" s="4"/>
      <c r="D66" s="4"/>
      <c r="E66" s="4"/>
      <c r="F66" s="4"/>
      <c r="G66" s="4"/>
      <c r="H66" s="4"/>
      <c r="I66" s="4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</row>
    <row r="67" spans="1:168" s="3" customFormat="1" ht="20.100000000000001" customHeight="1" x14ac:dyDescent="0.2">
      <c r="A67" s="11"/>
      <c r="B67" s="4"/>
      <c r="C67" s="4"/>
      <c r="D67" s="4"/>
      <c r="E67" s="4"/>
      <c r="F67" s="4"/>
      <c r="G67" s="4"/>
      <c r="H67" s="4"/>
      <c r="I67" s="4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</row>
    <row r="68" spans="1:168" s="3" customFormat="1" ht="20.100000000000001" customHeight="1" x14ac:dyDescent="0.2">
      <c r="A68" s="11"/>
      <c r="B68" s="4"/>
      <c r="C68" s="4"/>
      <c r="D68" s="4"/>
      <c r="E68" s="4"/>
      <c r="F68" s="4"/>
      <c r="G68" s="4"/>
      <c r="H68" s="4"/>
      <c r="I68" s="4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</row>
    <row r="69" spans="1:168" s="3" customFormat="1" ht="2.1" customHeight="1" x14ac:dyDescent="0.2">
      <c r="A69" s="14"/>
      <c r="B69" s="15"/>
      <c r="C69" s="15"/>
      <c r="D69" s="15"/>
      <c r="E69" s="15"/>
      <c r="F69" s="15"/>
      <c r="G69" s="15"/>
      <c r="H69" s="15"/>
      <c r="I69" s="15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</row>
    <row r="70" spans="1:168" s="3" customFormat="1" ht="2.1" customHeight="1" x14ac:dyDescent="0.2">
      <c r="A70" s="14"/>
      <c r="B70" s="15" t="s">
        <v>66</v>
      </c>
      <c r="C70" s="1">
        <f>D8</f>
        <v>20</v>
      </c>
      <c r="D70" s="15"/>
      <c r="E70" s="15" t="s">
        <v>30</v>
      </c>
      <c r="F70" s="14">
        <f>G10</f>
        <v>0.5</v>
      </c>
      <c r="G70" s="15"/>
      <c r="H70" s="15"/>
      <c r="I70" s="15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</row>
    <row r="71" spans="1:168" s="3" customFormat="1" ht="2.1" customHeight="1" x14ac:dyDescent="0.2">
      <c r="A71" s="14"/>
      <c r="B71" s="15" t="s">
        <v>67</v>
      </c>
      <c r="C71" s="1">
        <f>D9</f>
        <v>30</v>
      </c>
      <c r="D71" s="15"/>
      <c r="E71" s="15"/>
      <c r="F71" s="15"/>
      <c r="G71" s="15"/>
      <c r="H71" s="15"/>
      <c r="I71" s="15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</row>
    <row r="72" spans="1:168" s="3" customFormat="1" ht="2.1" customHeight="1" x14ac:dyDescent="0.2">
      <c r="A72" s="14"/>
      <c r="B72" s="15" t="s">
        <v>68</v>
      </c>
      <c r="C72" s="1">
        <f>D10</f>
        <v>45</v>
      </c>
      <c r="D72" s="15"/>
      <c r="E72" s="15" t="s">
        <v>31</v>
      </c>
      <c r="F72" s="16">
        <f>1/C74</f>
        <v>0.93883219364257531</v>
      </c>
      <c r="G72" s="15"/>
      <c r="H72" s="15"/>
      <c r="I72" s="15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</row>
    <row r="73" spans="1:168" s="3" customFormat="1" ht="2.1" customHeight="1" x14ac:dyDescent="0.2">
      <c r="A73" s="14"/>
      <c r="B73" s="15"/>
      <c r="C73" s="1"/>
      <c r="D73" s="15"/>
      <c r="E73" s="1"/>
      <c r="F73" s="1"/>
      <c r="G73" s="15"/>
      <c r="H73" s="15"/>
      <c r="I73" s="15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</row>
    <row r="74" spans="1:168" s="3" customFormat="1" ht="2.1" customHeight="1" x14ac:dyDescent="0.2">
      <c r="A74" s="14"/>
      <c r="B74" s="15" t="s">
        <v>32</v>
      </c>
      <c r="C74" s="16">
        <f>1/((C71/C72)+(((1-(C71/C72))*((C71/C72)^F70))))</f>
        <v>1.0651530771650466</v>
      </c>
      <c r="D74" s="15"/>
      <c r="E74" s="15" t="s">
        <v>0</v>
      </c>
      <c r="F74" s="18">
        <f>F72-1</f>
        <v>-6.1167806357424692E-2</v>
      </c>
      <c r="G74" s="15"/>
      <c r="H74" s="15"/>
      <c r="I74" s="15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</row>
    <row r="75" spans="1:168" s="3" customFormat="1" ht="2.1" customHeight="1" x14ac:dyDescent="0.2">
      <c r="A75" s="14"/>
      <c r="B75" s="15"/>
      <c r="C75" s="15"/>
      <c r="D75" s="15"/>
      <c r="E75" s="15"/>
      <c r="F75" s="15"/>
      <c r="G75" s="15"/>
      <c r="H75" s="15"/>
      <c r="I75" s="15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</row>
    <row r="76" spans="1:168" s="3" customFormat="1" ht="20.100000000000001" customHeight="1" x14ac:dyDescent="0.2">
      <c r="A76" s="32"/>
      <c r="B76" s="32"/>
      <c r="C76" s="32"/>
      <c r="D76" s="32"/>
      <c r="E76" s="32"/>
      <c r="F76" s="32"/>
      <c r="G76" s="32"/>
      <c r="H76" s="32"/>
      <c r="I76" s="3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</row>
    <row r="77" spans="1:168" s="3" customFormat="1" ht="20.100000000000001" customHeight="1" x14ac:dyDescent="0.2">
      <c r="A77" s="11"/>
      <c r="B77" s="4"/>
      <c r="C77" s="4"/>
      <c r="D77" s="4"/>
      <c r="E77" s="4"/>
      <c r="F77" s="4"/>
      <c r="G77" s="4"/>
      <c r="H77" s="4"/>
      <c r="I77" s="4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</row>
    <row r="78" spans="1:168" s="3" customFormat="1" ht="20.100000000000001" customHeight="1" x14ac:dyDescent="0.2">
      <c r="A78" s="12" t="s">
        <v>11</v>
      </c>
      <c r="B78" s="39" t="s">
        <v>53</v>
      </c>
      <c r="C78" s="39"/>
      <c r="D78" s="39"/>
      <c r="E78" s="39"/>
      <c r="F78" s="39"/>
      <c r="G78" s="39"/>
      <c r="H78" s="39"/>
      <c r="I78" s="39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</row>
    <row r="79" spans="1:168" s="3" customFormat="1" ht="20.100000000000001" customHeight="1" x14ac:dyDescent="0.2">
      <c r="A79" s="19"/>
      <c r="D79" s="5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</row>
    <row r="80" spans="1:168" s="3" customFormat="1" ht="20.100000000000001" customHeight="1" x14ac:dyDescent="0.2">
      <c r="A80" s="19"/>
      <c r="D80" s="5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</row>
    <row r="81" spans="1:168" s="3" customFormat="1" ht="20.100000000000001" customHeight="1" x14ac:dyDescent="0.2">
      <c r="A81" s="19"/>
      <c r="D81" s="5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</row>
    <row r="82" spans="1:168" s="3" customFormat="1" ht="20.100000000000001" customHeight="1" x14ac:dyDescent="0.2">
      <c r="A82" s="19"/>
      <c r="D82" s="5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</row>
    <row r="83" spans="1:168" ht="2.1" customHeight="1" x14ac:dyDescent="0.2"/>
    <row r="84" spans="1:168" ht="2.1" customHeight="1" x14ac:dyDescent="0.2"/>
    <row r="85" spans="1:168" s="3" customFormat="1" ht="2.1" customHeight="1" x14ac:dyDescent="0.2">
      <c r="A85" s="1"/>
      <c r="B85" s="15" t="s">
        <v>66</v>
      </c>
      <c r="C85" s="1">
        <f>D8</f>
        <v>20</v>
      </c>
      <c r="D85" s="15"/>
      <c r="E85" s="15" t="s">
        <v>30</v>
      </c>
      <c r="F85" s="14">
        <f>G10</f>
        <v>0.5</v>
      </c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</row>
    <row r="86" spans="1:168" s="3" customFormat="1" ht="2.1" customHeight="1" x14ac:dyDescent="0.2">
      <c r="A86" s="1"/>
      <c r="B86" s="15" t="s">
        <v>67</v>
      </c>
      <c r="C86" s="1">
        <f>D9</f>
        <v>30</v>
      </c>
      <c r="D86" s="15"/>
      <c r="E86" s="15"/>
      <c r="F86" s="15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</row>
    <row r="87" spans="1:168" s="3" customFormat="1" ht="2.1" customHeight="1" x14ac:dyDescent="0.2">
      <c r="A87" s="1"/>
      <c r="B87" s="15" t="s">
        <v>68</v>
      </c>
      <c r="C87" s="1">
        <f>D10</f>
        <v>45</v>
      </c>
      <c r="D87" s="15"/>
      <c r="E87" s="15" t="s">
        <v>31</v>
      </c>
      <c r="F87" s="16">
        <f>1/C89</f>
        <v>0.71823351279308389</v>
      </c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</row>
    <row r="88" spans="1:168" s="3" customFormat="1" ht="2.1" customHeight="1" x14ac:dyDescent="0.2">
      <c r="A88" s="1"/>
      <c r="B88" s="15"/>
      <c r="C88" s="1"/>
      <c r="D88" s="15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</row>
    <row r="89" spans="1:168" s="3" customFormat="1" ht="2.1" customHeight="1" x14ac:dyDescent="0.2">
      <c r="A89" s="1"/>
      <c r="B89" s="15" t="s">
        <v>32</v>
      </c>
      <c r="C89" s="16">
        <f>1/((((1/3)+(((1-(1/3))*((1/3)^F85))))))</f>
        <v>1.3923048454132636</v>
      </c>
      <c r="D89" s="15"/>
      <c r="E89" s="15" t="s">
        <v>0</v>
      </c>
      <c r="F89" s="18">
        <f>F87-1</f>
        <v>-0.28176648720691611</v>
      </c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</row>
    <row r="90" spans="1:168" s="3" customFormat="1" ht="2.1" customHeight="1" x14ac:dyDescent="0.2">
      <c r="A90" s="1"/>
      <c r="B90" s="15"/>
      <c r="C90" s="16"/>
      <c r="D90" s="15"/>
      <c r="E90" s="15"/>
      <c r="F90" s="15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</row>
    <row r="91" spans="1:168" s="3" customFormat="1" ht="20.100000000000001" customHeight="1" x14ac:dyDescent="0.2">
      <c r="A91" s="32"/>
      <c r="B91" s="32"/>
      <c r="C91" s="32"/>
      <c r="D91" s="32"/>
      <c r="E91" s="32"/>
      <c r="F91" s="32"/>
      <c r="G91" s="32"/>
      <c r="H91" s="32"/>
      <c r="I91" s="3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</row>
    <row r="92" spans="1:168" s="3" customFormat="1" ht="20.100000000000001" customHeight="1" x14ac:dyDescent="0.2">
      <c r="B92" s="4"/>
      <c r="C92" s="9"/>
      <c r="D92" s="4"/>
      <c r="E92" s="4"/>
      <c r="F92" s="4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</row>
    <row r="93" spans="1:168" s="3" customFormat="1" ht="20.100000000000001" customHeight="1" x14ac:dyDescent="0.2">
      <c r="A93" s="20" t="s">
        <v>36</v>
      </c>
      <c r="D93" s="5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</row>
    <row r="94" spans="1:168" s="3" customFormat="1" ht="20.100000000000001" customHeight="1" x14ac:dyDescent="0.2">
      <c r="D94" s="5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</row>
    <row r="95" spans="1:168" s="3" customFormat="1" ht="30" customHeight="1" x14ac:dyDescent="0.2">
      <c r="A95" s="38"/>
      <c r="B95" s="38"/>
      <c r="C95" s="38"/>
      <c r="D95" s="38"/>
      <c r="E95" s="13" t="s">
        <v>30</v>
      </c>
      <c r="F95" s="13" t="s">
        <v>4</v>
      </c>
      <c r="G95" s="13" t="s">
        <v>5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</row>
    <row r="96" spans="1:168" s="3" customFormat="1" ht="30" customHeight="1" x14ac:dyDescent="0.2">
      <c r="A96" s="41" t="s">
        <v>18</v>
      </c>
      <c r="B96" s="33" t="s">
        <v>14</v>
      </c>
      <c r="C96" s="33"/>
      <c r="D96" s="33"/>
      <c r="E96" s="3" t="s">
        <v>17</v>
      </c>
      <c r="F96" s="3">
        <v>15</v>
      </c>
      <c r="G96" s="3">
        <v>30</v>
      </c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</row>
    <row r="97" spans="1:168" s="3" customFormat="1" ht="30" customHeight="1" x14ac:dyDescent="0.2">
      <c r="A97" s="41"/>
      <c r="B97" s="33" t="s">
        <v>15</v>
      </c>
      <c r="C97" s="33"/>
      <c r="D97" s="33"/>
      <c r="E97" s="3">
        <v>0.5</v>
      </c>
      <c r="F97" s="3">
        <v>25</v>
      </c>
      <c r="G97" s="3">
        <v>40</v>
      </c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</row>
    <row r="98" spans="1:168" s="3" customFormat="1" ht="30" customHeight="1" x14ac:dyDescent="0.2">
      <c r="A98" s="41"/>
      <c r="B98" s="33" t="s">
        <v>16</v>
      </c>
      <c r="C98" s="33"/>
      <c r="D98" s="33"/>
      <c r="E98" s="3">
        <v>0.5</v>
      </c>
      <c r="F98" s="3">
        <v>30</v>
      </c>
      <c r="G98" s="3">
        <v>60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</row>
    <row r="99" spans="1:168" s="3" customFormat="1" ht="30" customHeight="1" x14ac:dyDescent="0.2">
      <c r="A99" s="41" t="s">
        <v>22</v>
      </c>
      <c r="B99" s="33" t="s">
        <v>19</v>
      </c>
      <c r="C99" s="33"/>
      <c r="D99" s="33"/>
      <c r="E99" s="3" t="s">
        <v>17</v>
      </c>
      <c r="F99" s="3" t="s">
        <v>17</v>
      </c>
      <c r="G99" s="3" t="s">
        <v>17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</row>
    <row r="100" spans="1:168" s="3" customFormat="1" ht="30" customHeight="1" x14ac:dyDescent="0.2">
      <c r="A100" s="41"/>
      <c r="B100" s="33" t="s">
        <v>20</v>
      </c>
      <c r="C100" s="33"/>
      <c r="D100" s="33"/>
      <c r="E100" s="3" t="s">
        <v>17</v>
      </c>
      <c r="F100" s="3" t="s">
        <v>17</v>
      </c>
      <c r="G100" s="3" t="s">
        <v>17</v>
      </c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</row>
    <row r="101" spans="1:168" s="3" customFormat="1" ht="30" customHeight="1" x14ac:dyDescent="0.2">
      <c r="A101" s="41"/>
      <c r="B101" s="33" t="s">
        <v>21</v>
      </c>
      <c r="C101" s="33"/>
      <c r="D101" s="33"/>
      <c r="E101" s="3" t="s">
        <v>17</v>
      </c>
      <c r="F101" s="3" t="s">
        <v>17</v>
      </c>
      <c r="G101" s="3" t="s">
        <v>17</v>
      </c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</row>
    <row r="102" spans="1:168" s="3" customFormat="1" ht="30" customHeight="1" x14ac:dyDescent="0.2">
      <c r="A102" s="41" t="s">
        <v>23</v>
      </c>
      <c r="B102" s="33" t="s">
        <v>24</v>
      </c>
      <c r="C102" s="33"/>
      <c r="D102" s="33"/>
      <c r="E102" s="3">
        <v>0.5</v>
      </c>
      <c r="F102" s="3">
        <v>10</v>
      </c>
      <c r="G102" s="3">
        <v>30</v>
      </c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</row>
    <row r="103" spans="1:168" s="3" customFormat="1" ht="30" customHeight="1" x14ac:dyDescent="0.2">
      <c r="A103" s="41"/>
      <c r="B103" s="33" t="s">
        <v>25</v>
      </c>
      <c r="C103" s="33"/>
      <c r="D103" s="33"/>
      <c r="E103" s="3">
        <v>0.5</v>
      </c>
      <c r="F103" s="3">
        <v>20</v>
      </c>
      <c r="G103" s="3">
        <v>40</v>
      </c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</row>
    <row r="104" spans="1:168" s="3" customFormat="1" ht="30" customHeight="1" x14ac:dyDescent="0.2">
      <c r="A104" s="41"/>
      <c r="B104" s="33" t="s">
        <v>26</v>
      </c>
      <c r="C104" s="33"/>
      <c r="D104" s="33"/>
      <c r="E104" s="3">
        <v>0.5</v>
      </c>
      <c r="F104" s="3">
        <v>20</v>
      </c>
      <c r="G104" s="3">
        <v>60</v>
      </c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</row>
    <row r="105" spans="1:168" s="3" customFormat="1" ht="30" customHeight="1" x14ac:dyDescent="0.2">
      <c r="A105" s="41" t="s">
        <v>27</v>
      </c>
      <c r="B105" s="33" t="s">
        <v>28</v>
      </c>
      <c r="C105" s="33"/>
      <c r="D105" s="33"/>
      <c r="E105" s="3" t="s">
        <v>17</v>
      </c>
      <c r="F105" s="3" t="s">
        <v>17</v>
      </c>
      <c r="G105" s="3" t="s">
        <v>17</v>
      </c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</row>
    <row r="106" spans="1:168" s="3" customFormat="1" ht="30" customHeight="1" x14ac:dyDescent="0.2">
      <c r="A106" s="41"/>
      <c r="B106" s="33" t="s">
        <v>29</v>
      </c>
      <c r="C106" s="33"/>
      <c r="D106" s="33"/>
      <c r="E106" s="3" t="s">
        <v>17</v>
      </c>
      <c r="F106" s="3" t="s">
        <v>17</v>
      </c>
      <c r="G106" s="3" t="s">
        <v>17</v>
      </c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</row>
    <row r="107" spans="1:168" s="3" customFormat="1" ht="20.100000000000001" customHeight="1" x14ac:dyDescent="0.2">
      <c r="D107" s="5"/>
      <c r="E107" s="13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</row>
    <row r="108" spans="1:168" s="3" customFormat="1" ht="20.100000000000001" customHeight="1" x14ac:dyDescent="0.2">
      <c r="D108" s="5"/>
      <c r="E108" s="13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</row>
    <row r="109" spans="1:168" s="3" customFormat="1" ht="20.100000000000001" customHeight="1" x14ac:dyDescent="0.2">
      <c r="A109" s="4" t="s">
        <v>2</v>
      </c>
      <c r="D109" s="5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</row>
    <row r="110" spans="1:168" s="3" customFormat="1" ht="20.100000000000001" customHeight="1" x14ac:dyDescent="0.2">
      <c r="A110" s="37" t="s">
        <v>37</v>
      </c>
      <c r="B110" s="37"/>
      <c r="C110" s="37"/>
      <c r="D110" s="37"/>
      <c r="E110" s="37"/>
      <c r="F110" s="37"/>
      <c r="G110" s="37"/>
      <c r="H110" s="37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</row>
    <row r="111" spans="1:168" s="3" customFormat="1" ht="20.100000000000001" customHeight="1" x14ac:dyDescent="0.2">
      <c r="A111" s="37"/>
      <c r="B111" s="37"/>
      <c r="C111" s="37"/>
      <c r="D111" s="37"/>
      <c r="E111" s="37"/>
      <c r="F111" s="37"/>
      <c r="G111" s="37"/>
      <c r="H111" s="37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</row>
    <row r="112" spans="1:168" s="3" customFormat="1" ht="20.100000000000001" customHeight="1" x14ac:dyDescent="0.2">
      <c r="D112" s="5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</row>
    <row r="113" spans="4:168" s="3" customFormat="1" ht="20.100000000000001" customHeight="1" x14ac:dyDescent="0.2">
      <c r="D113" s="5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</row>
    <row r="114" spans="4:168" s="3" customFormat="1" ht="20.100000000000001" customHeight="1" x14ac:dyDescent="0.2">
      <c r="D114" s="5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</row>
    <row r="115" spans="4:168" s="3" customFormat="1" ht="20.100000000000001" customHeight="1" x14ac:dyDescent="0.2">
      <c r="D115" s="5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</row>
    <row r="116" spans="4:168" s="3" customFormat="1" ht="20.100000000000001" customHeight="1" x14ac:dyDescent="0.2">
      <c r="D116" s="5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</row>
    <row r="117" spans="4:168" s="3" customFormat="1" ht="20.100000000000001" customHeight="1" x14ac:dyDescent="0.2">
      <c r="D117" s="5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</row>
    <row r="118" spans="4:168" s="3" customFormat="1" ht="20.100000000000001" customHeight="1" x14ac:dyDescent="0.2">
      <c r="D118" s="5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</row>
    <row r="119" spans="4:168" s="3" customFormat="1" ht="20.100000000000001" customHeight="1" x14ac:dyDescent="0.2">
      <c r="D119" s="5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</row>
    <row r="120" spans="4:168" s="3" customFormat="1" ht="20.100000000000001" customHeight="1" x14ac:dyDescent="0.2">
      <c r="D120" s="5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</row>
    <row r="121" spans="4:168" s="3" customFormat="1" ht="20.100000000000001" customHeight="1" x14ac:dyDescent="0.2">
      <c r="D121" s="5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</row>
    <row r="122" spans="4:168" s="3" customFormat="1" ht="20.100000000000001" customHeight="1" x14ac:dyDescent="0.2">
      <c r="D122" s="5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</row>
    <row r="123" spans="4:168" s="3" customFormat="1" ht="20.100000000000001" customHeight="1" x14ac:dyDescent="0.2">
      <c r="D123" s="5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</row>
    <row r="124" spans="4:168" s="3" customFormat="1" ht="20.100000000000001" customHeight="1" x14ac:dyDescent="0.2">
      <c r="D124" s="5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</row>
    <row r="125" spans="4:168" s="3" customFormat="1" ht="20.100000000000001" customHeight="1" x14ac:dyDescent="0.2">
      <c r="D125" s="5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</row>
    <row r="126" spans="4:168" s="3" customFormat="1" ht="20.100000000000001" customHeight="1" x14ac:dyDescent="0.2">
      <c r="D126" s="5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</row>
    <row r="127" spans="4:168" s="3" customFormat="1" ht="20.100000000000001" customHeight="1" x14ac:dyDescent="0.2">
      <c r="D127" s="5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</row>
    <row r="128" spans="4:168" s="3" customFormat="1" ht="20.100000000000001" customHeight="1" x14ac:dyDescent="0.2">
      <c r="D128" s="5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</row>
    <row r="129" spans="4:168" s="3" customFormat="1" ht="20.100000000000001" customHeight="1" x14ac:dyDescent="0.2">
      <c r="D129" s="5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</row>
    <row r="130" spans="4:168" s="3" customFormat="1" ht="20.100000000000001" customHeight="1" x14ac:dyDescent="0.2">
      <c r="D130" s="5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</row>
    <row r="131" spans="4:168" s="3" customFormat="1" ht="20.100000000000001" customHeight="1" x14ac:dyDescent="0.2">
      <c r="D131" s="5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</row>
    <row r="132" spans="4:168" s="3" customFormat="1" ht="20.100000000000001" customHeight="1" x14ac:dyDescent="0.2">
      <c r="D132" s="5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</row>
    <row r="133" spans="4:168" s="3" customFormat="1" ht="20.100000000000001" customHeight="1" x14ac:dyDescent="0.2">
      <c r="D133" s="5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</row>
    <row r="134" spans="4:168" s="3" customFormat="1" ht="20.100000000000001" customHeight="1" x14ac:dyDescent="0.2">
      <c r="D134" s="5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</row>
    <row r="135" spans="4:168" s="3" customFormat="1" ht="20.100000000000001" customHeight="1" x14ac:dyDescent="0.2">
      <c r="D135" s="5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</row>
    <row r="136" spans="4:168" s="3" customFormat="1" ht="20.100000000000001" customHeight="1" x14ac:dyDescent="0.2">
      <c r="D136" s="5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</row>
    <row r="137" spans="4:168" s="3" customFormat="1" ht="20.100000000000001" customHeight="1" x14ac:dyDescent="0.2">
      <c r="D137" s="5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</row>
    <row r="138" spans="4:168" s="3" customFormat="1" ht="20.100000000000001" customHeight="1" x14ac:dyDescent="0.2">
      <c r="D138" s="5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</row>
    <row r="139" spans="4:168" s="3" customFormat="1" ht="20.100000000000001" customHeight="1" x14ac:dyDescent="0.2"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</row>
    <row r="140" spans="4:168" s="3" customFormat="1" ht="20.100000000000001" customHeight="1" x14ac:dyDescent="0.2"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</row>
    <row r="141" spans="4:168" s="3" customFormat="1" ht="20.100000000000001" customHeight="1" x14ac:dyDescent="0.2"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</row>
    <row r="142" spans="4:168" s="3" customFormat="1" ht="20.100000000000001" customHeight="1" x14ac:dyDescent="0.2"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</row>
    <row r="143" spans="4:168" s="3" customFormat="1" ht="20.100000000000001" customHeight="1" x14ac:dyDescent="0.2">
      <c r="D143" s="5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</row>
    <row r="144" spans="4:168" s="3" customFormat="1" ht="20.100000000000001" customHeight="1" x14ac:dyDescent="0.2">
      <c r="D144" s="5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</row>
    <row r="145" spans="4:168" s="3" customFormat="1" ht="20.100000000000001" customHeight="1" x14ac:dyDescent="0.2">
      <c r="D145" s="5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</row>
    <row r="146" spans="4:168" s="3" customFormat="1" ht="20.100000000000001" customHeight="1" x14ac:dyDescent="0.2">
      <c r="D146" s="5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</row>
    <row r="147" spans="4:168" s="3" customFormat="1" ht="20.100000000000001" customHeight="1" x14ac:dyDescent="0.2">
      <c r="D147" s="5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</row>
    <row r="148" spans="4:168" s="3" customFormat="1" ht="20.100000000000001" customHeight="1" x14ac:dyDescent="0.2">
      <c r="D148" s="5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</row>
    <row r="149" spans="4:168" s="3" customFormat="1" ht="20.100000000000001" customHeight="1" x14ac:dyDescent="0.2">
      <c r="D149" s="5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</row>
    <row r="150" spans="4:168" s="3" customFormat="1" ht="20.100000000000001" customHeight="1" x14ac:dyDescent="0.2">
      <c r="D150" s="5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</row>
    <row r="151" spans="4:168" s="3" customFormat="1" ht="20.100000000000001" customHeight="1" x14ac:dyDescent="0.2">
      <c r="D151" s="5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</row>
    <row r="152" spans="4:168" s="3" customFormat="1" ht="20.100000000000001" customHeight="1" x14ac:dyDescent="0.2">
      <c r="D152" s="5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</row>
    <row r="153" spans="4:168" s="3" customFormat="1" ht="20.100000000000001" customHeight="1" x14ac:dyDescent="0.2">
      <c r="D153" s="5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</row>
    <row r="154" spans="4:168" s="3" customFormat="1" ht="20.100000000000001" customHeight="1" x14ac:dyDescent="0.2">
      <c r="D154" s="5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</row>
    <row r="155" spans="4:168" s="3" customFormat="1" ht="20.100000000000001" customHeight="1" x14ac:dyDescent="0.2">
      <c r="D155" s="5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</row>
    <row r="156" spans="4:168" s="3" customFormat="1" ht="20.100000000000001" customHeight="1" x14ac:dyDescent="0.2">
      <c r="D156" s="5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</row>
    <row r="157" spans="4:168" s="3" customFormat="1" ht="20.100000000000001" customHeight="1" x14ac:dyDescent="0.2">
      <c r="D157" s="5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</row>
    <row r="158" spans="4:168" s="3" customFormat="1" ht="20.100000000000001" customHeight="1" x14ac:dyDescent="0.2">
      <c r="D158" s="5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</row>
    <row r="159" spans="4:168" s="3" customFormat="1" ht="20.100000000000001" customHeight="1" x14ac:dyDescent="0.2">
      <c r="D159" s="5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</row>
    <row r="160" spans="4:168" s="3" customFormat="1" ht="20.100000000000001" customHeight="1" x14ac:dyDescent="0.2">
      <c r="D160" s="5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</row>
    <row r="161" spans="4:168" s="3" customFormat="1" ht="20.100000000000001" customHeight="1" x14ac:dyDescent="0.2">
      <c r="D161" s="5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</row>
    <row r="162" spans="4:168" s="3" customFormat="1" ht="20.100000000000001" customHeight="1" x14ac:dyDescent="0.2">
      <c r="D162" s="5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</row>
    <row r="163" spans="4:168" s="3" customFormat="1" ht="20.100000000000001" customHeight="1" x14ac:dyDescent="0.2">
      <c r="D163" s="5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</row>
    <row r="164" spans="4:168" s="3" customFormat="1" ht="20.100000000000001" customHeight="1" x14ac:dyDescent="0.2">
      <c r="D164" s="5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</row>
    <row r="165" spans="4:168" s="3" customFormat="1" ht="20.100000000000001" customHeight="1" x14ac:dyDescent="0.2">
      <c r="D165" s="5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</row>
    <row r="166" spans="4:168" s="3" customFormat="1" ht="20.100000000000001" customHeight="1" x14ac:dyDescent="0.2">
      <c r="D166" s="5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</row>
    <row r="167" spans="4:168" s="3" customFormat="1" ht="20.100000000000001" customHeight="1" x14ac:dyDescent="0.2">
      <c r="D167" s="5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</row>
    <row r="168" spans="4:168" s="3" customFormat="1" ht="20.100000000000001" customHeight="1" x14ac:dyDescent="0.2">
      <c r="D168" s="5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</row>
    <row r="169" spans="4:168" s="3" customFormat="1" ht="20.100000000000001" customHeight="1" x14ac:dyDescent="0.2">
      <c r="D169" s="5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</row>
    <row r="170" spans="4:168" s="3" customFormat="1" ht="20.100000000000001" customHeight="1" x14ac:dyDescent="0.2">
      <c r="D170" s="5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</row>
    <row r="171" spans="4:168" s="3" customFormat="1" ht="20.100000000000001" customHeight="1" x14ac:dyDescent="0.2">
      <c r="D171" s="5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</row>
    <row r="172" spans="4:168" s="3" customFormat="1" ht="20.100000000000001" customHeight="1" x14ac:dyDescent="0.2">
      <c r="D172" s="5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</row>
    <row r="173" spans="4:168" s="3" customFormat="1" ht="20.100000000000001" customHeight="1" x14ac:dyDescent="0.2">
      <c r="D173" s="5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</row>
    <row r="174" spans="4:168" s="3" customFormat="1" ht="20.100000000000001" customHeight="1" x14ac:dyDescent="0.2">
      <c r="D174" s="5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</row>
    <row r="175" spans="4:168" s="3" customFormat="1" ht="20.100000000000001" customHeight="1" x14ac:dyDescent="0.2">
      <c r="D175" s="5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</row>
    <row r="176" spans="4:168" s="3" customFormat="1" ht="20.100000000000001" customHeight="1" x14ac:dyDescent="0.2">
      <c r="D176" s="5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</row>
    <row r="177" spans="4:168" s="3" customFormat="1" ht="20.100000000000001" customHeight="1" x14ac:dyDescent="0.2">
      <c r="D177" s="5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</row>
    <row r="178" spans="4:168" s="3" customFormat="1" ht="20.100000000000001" customHeight="1" x14ac:dyDescent="0.2">
      <c r="D178" s="5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</row>
    <row r="179" spans="4:168" s="3" customFormat="1" ht="20.100000000000001" customHeight="1" x14ac:dyDescent="0.2">
      <c r="D179" s="5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</row>
    <row r="180" spans="4:168" s="3" customFormat="1" ht="20.100000000000001" customHeight="1" x14ac:dyDescent="0.2">
      <c r="D180" s="5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</row>
    <row r="181" spans="4:168" s="3" customFormat="1" ht="20.100000000000001" customHeight="1" x14ac:dyDescent="0.2">
      <c r="D181" s="5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</row>
    <row r="182" spans="4:168" s="3" customFormat="1" ht="20.100000000000001" customHeight="1" x14ac:dyDescent="0.2">
      <c r="D182" s="5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</row>
    <row r="183" spans="4:168" s="3" customFormat="1" ht="20.100000000000001" customHeight="1" x14ac:dyDescent="0.2">
      <c r="D183" s="5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</row>
    <row r="184" spans="4:168" s="3" customFormat="1" ht="20.100000000000001" customHeight="1" x14ac:dyDescent="0.2">
      <c r="D184" s="5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</row>
    <row r="185" spans="4:168" s="3" customFormat="1" ht="20.100000000000001" customHeight="1" x14ac:dyDescent="0.2">
      <c r="D185" s="5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</row>
    <row r="186" spans="4:168" s="3" customFormat="1" ht="20.100000000000001" customHeight="1" x14ac:dyDescent="0.2">
      <c r="D186" s="5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</row>
    <row r="187" spans="4:168" s="3" customFormat="1" ht="20.100000000000001" customHeight="1" x14ac:dyDescent="0.2">
      <c r="D187" s="5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</row>
    <row r="188" spans="4:168" s="3" customFormat="1" ht="20.100000000000001" customHeight="1" x14ac:dyDescent="0.2">
      <c r="D188" s="5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</row>
    <row r="189" spans="4:168" s="3" customFormat="1" ht="20.100000000000001" customHeight="1" x14ac:dyDescent="0.2">
      <c r="D189" s="5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</row>
    <row r="190" spans="4:168" s="3" customFormat="1" ht="20.100000000000001" customHeight="1" x14ac:dyDescent="0.2">
      <c r="D190" s="5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</row>
    <row r="191" spans="4:168" s="3" customFormat="1" ht="20.100000000000001" customHeight="1" x14ac:dyDescent="0.2">
      <c r="D191" s="5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</row>
    <row r="192" spans="4:168" s="3" customFormat="1" ht="20.100000000000001" customHeight="1" x14ac:dyDescent="0.2">
      <c r="D192" s="5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</row>
    <row r="193" spans="4:168" s="3" customFormat="1" ht="20.100000000000001" customHeight="1" x14ac:dyDescent="0.2">
      <c r="D193" s="5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</row>
    <row r="194" spans="4:168" s="3" customFormat="1" ht="20.100000000000001" customHeight="1" x14ac:dyDescent="0.2">
      <c r="D194" s="5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</row>
    <row r="195" spans="4:168" s="3" customFormat="1" ht="20.100000000000001" customHeight="1" x14ac:dyDescent="0.2">
      <c r="D195" s="5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</row>
    <row r="196" spans="4:168" s="3" customFormat="1" ht="20.100000000000001" customHeight="1" x14ac:dyDescent="0.2">
      <c r="D196" s="5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</row>
    <row r="197" spans="4:168" s="3" customFormat="1" ht="20.100000000000001" customHeight="1" x14ac:dyDescent="0.2">
      <c r="D197" s="5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</row>
    <row r="198" spans="4:168" s="3" customFormat="1" ht="20.100000000000001" customHeight="1" x14ac:dyDescent="0.2">
      <c r="D198" s="5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</row>
    <row r="199" spans="4:168" s="3" customFormat="1" ht="20.100000000000001" customHeight="1" x14ac:dyDescent="0.2">
      <c r="D199" s="5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</row>
    <row r="200" spans="4:168" s="3" customFormat="1" ht="20.100000000000001" customHeight="1" x14ac:dyDescent="0.2">
      <c r="D200" s="5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</row>
    <row r="201" spans="4:168" s="3" customFormat="1" ht="20.100000000000001" customHeight="1" x14ac:dyDescent="0.2">
      <c r="D201" s="5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</row>
    <row r="202" spans="4:168" s="3" customFormat="1" ht="20.100000000000001" customHeight="1" x14ac:dyDescent="0.2">
      <c r="D202" s="5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</row>
    <row r="203" spans="4:168" s="3" customFormat="1" ht="20.100000000000001" customHeight="1" x14ac:dyDescent="0.2">
      <c r="D203" s="5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</row>
    <row r="204" spans="4:168" s="3" customFormat="1" ht="20.100000000000001" customHeight="1" x14ac:dyDescent="0.2">
      <c r="D204" s="5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</row>
    <row r="205" spans="4:168" s="3" customFormat="1" ht="20.100000000000001" customHeight="1" x14ac:dyDescent="0.2">
      <c r="D205" s="5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</row>
    <row r="206" spans="4:168" s="3" customFormat="1" ht="20.100000000000001" customHeight="1" x14ac:dyDescent="0.2">
      <c r="D206" s="5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</row>
    <row r="207" spans="4:168" s="3" customFormat="1" ht="20.100000000000001" customHeight="1" x14ac:dyDescent="0.2">
      <c r="D207" s="5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</row>
    <row r="208" spans="4:168" s="3" customFormat="1" ht="20.100000000000001" customHeight="1" x14ac:dyDescent="0.2">
      <c r="D208" s="5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</row>
    <row r="209" spans="1:168" s="3" customFormat="1" ht="20.100000000000001" customHeight="1" x14ac:dyDescent="0.2">
      <c r="D209" s="5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</row>
    <row r="210" spans="1:168" s="3" customFormat="1" ht="20.100000000000001" customHeight="1" x14ac:dyDescent="0.2">
      <c r="D210" s="5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</row>
    <row r="211" spans="1:168" s="3" customFormat="1" ht="20.100000000000001" customHeight="1" x14ac:dyDescent="0.2">
      <c r="D211" s="5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</row>
    <row r="212" spans="1:168" s="3" customFormat="1" ht="20.100000000000001" customHeight="1" x14ac:dyDescent="0.2">
      <c r="D212" s="5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</row>
    <row r="213" spans="1:168" s="3" customFormat="1" ht="20.100000000000001" customHeight="1" x14ac:dyDescent="0.2">
      <c r="D213" s="5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</row>
    <row r="214" spans="1:168" s="3" customFormat="1" ht="20.100000000000001" customHeight="1" x14ac:dyDescent="0.2">
      <c r="A214" s="1"/>
      <c r="B214" s="1"/>
      <c r="C214" s="1"/>
      <c r="D214" s="7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</row>
    <row r="215" spans="1:168" s="3" customFormat="1" ht="20.100000000000001" customHeight="1" x14ac:dyDescent="0.2">
      <c r="A215" s="1"/>
      <c r="B215" s="1"/>
      <c r="C215" s="1"/>
      <c r="D215" s="7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</row>
    <row r="216" spans="1:168" s="3" customFormat="1" ht="20.100000000000001" customHeight="1" x14ac:dyDescent="0.2">
      <c r="A216" s="1"/>
      <c r="B216" s="1"/>
      <c r="C216" s="1"/>
      <c r="D216" s="7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</row>
    <row r="217" spans="1:168" s="3" customFormat="1" ht="20.100000000000001" customHeight="1" x14ac:dyDescent="0.2">
      <c r="A217" s="1"/>
      <c r="B217" s="1"/>
      <c r="C217" s="1"/>
      <c r="D217" s="7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</row>
    <row r="218" spans="1:168" s="3" customFormat="1" ht="20.100000000000001" customHeight="1" x14ac:dyDescent="0.2">
      <c r="A218" s="1"/>
      <c r="B218" s="1"/>
      <c r="C218" s="1"/>
      <c r="D218" s="7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</row>
    <row r="220" spans="1:168" s="3" customFormat="1" ht="20.100000000000001" customHeight="1" x14ac:dyDescent="0.2">
      <c r="A220" s="1"/>
      <c r="B220" s="1"/>
      <c r="C220" s="1"/>
      <c r="D220" s="7"/>
      <c r="E220" s="1"/>
      <c r="F220" s="1"/>
      <c r="G220" s="1"/>
      <c r="H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</row>
    <row r="221" spans="1:168" s="3" customFormat="1" ht="20.100000000000001" customHeight="1" x14ac:dyDescent="0.2">
      <c r="A221" s="1"/>
      <c r="B221" s="1"/>
      <c r="C221" s="1"/>
      <c r="D221" s="7"/>
      <c r="E221" s="1"/>
      <c r="F221" s="1"/>
      <c r="G221" s="1"/>
      <c r="H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</row>
    <row r="291" spans="18:25" ht="20.100000000000001" customHeight="1" x14ac:dyDescent="0.2">
      <c r="R291" s="1">
        <v>12</v>
      </c>
      <c r="V291" s="1" t="s">
        <v>39</v>
      </c>
      <c r="W291" s="1" t="s">
        <v>1</v>
      </c>
      <c r="X291" s="1" t="s">
        <v>40</v>
      </c>
      <c r="Y291" s="1" t="s">
        <v>70</v>
      </c>
    </row>
    <row r="292" spans="18:25" ht="20.100000000000001" customHeight="1" x14ac:dyDescent="0.2">
      <c r="R292" s="1">
        <v>35</v>
      </c>
      <c r="T292" s="1">
        <v>0.5</v>
      </c>
      <c r="U292" s="21" cm="1">
        <f t="array" ref="U292">_xlfn.IFS(AND(T292&lt;$R$291,T292&gt;=0.5*$R$291),($R$291/T292)^$R$294,T292&lt;(0.5*$R$291),2^(1/2),AND($R$291&lt;=T292,T292&lt;=$R$292),"1,0000",AND(T292&gt;$R$292,T292&lt;=(3*$R$292)),($R$292/T292+(1-($R$292/T292))*(($R$292/T292)^$R$294))^-1,T292&gt;(3*$R$292),1/(((1/3)+(((1-(1/3))*((1/3)^$R$294))))))</f>
        <v>1.4142135623730951</v>
      </c>
      <c r="V292" s="21">
        <f>T292</f>
        <v>0.5</v>
      </c>
      <c r="W292" s="21">
        <f>1/U292</f>
        <v>0.70710678118654746</v>
      </c>
      <c r="X292" s="21">
        <f>W292-1</f>
        <v>-0.29289321881345254</v>
      </c>
      <c r="Y292" s="1">
        <v>1</v>
      </c>
    </row>
    <row r="293" spans="18:25" ht="20.100000000000001" customHeight="1" x14ac:dyDescent="0.2">
      <c r="T293" s="1">
        <v>1</v>
      </c>
      <c r="U293" s="21" cm="1">
        <f t="array" ref="U293">_xlfn.IFS(AND(T293&lt;$R$291,T293&gt;=0.5*$R$291),($R$291/T293)^$R$294,T293&lt;(0.5*$R$291),2^(1/2),AND($R$291&lt;=T293,T293&lt;=$R$292),"1,0000",AND(T293&gt;$R$292,T293&lt;=(3*$R$292)),($R$292/T293+(1-($R$292/T293))*(($R$292/T293)^$R$294))^-1,T293&gt;(3*$R$292),1/(((1/3)+(((1-(1/3))*((1/3)^$R$294))))))</f>
        <v>1.4142135623730951</v>
      </c>
      <c r="V293" s="21">
        <f t="shared" ref="V293:V356" si="0">T293</f>
        <v>1</v>
      </c>
      <c r="W293" s="21">
        <f t="shared" ref="W293:W356" si="1">1/U293</f>
        <v>0.70710678118654746</v>
      </c>
      <c r="X293" s="21">
        <f t="shared" ref="X293:X356" si="2">W293-1</f>
        <v>-0.29289321881345254</v>
      </c>
      <c r="Y293" s="1">
        <v>1</v>
      </c>
    </row>
    <row r="294" spans="18:25" ht="20.100000000000001" customHeight="1" x14ac:dyDescent="0.2">
      <c r="R294" s="1">
        <v>0.5</v>
      </c>
      <c r="T294" s="1">
        <v>1.5</v>
      </c>
      <c r="U294" s="21" cm="1">
        <f t="array" ref="U294">_xlfn.IFS(AND(T294&lt;$R$291,T294&gt;=0.5*$R$291),($R$291/T294)^$R$294,T294&lt;(0.5*$R$291),2^(1/2),AND($R$291&lt;=T294,T294&lt;=$R$292),"1,0000",AND(T294&gt;$R$292,T294&lt;=(3*$R$292)),($R$292/T294+(1-($R$292/T294))*(($R$292/T294)^$R$294))^-1,T294&gt;(3*$R$292),1/(((1/3)+(((1-(1/3))*((1/3)^$R$294))))))</f>
        <v>1.4142135623730951</v>
      </c>
      <c r="V294" s="21">
        <f t="shared" si="0"/>
        <v>1.5</v>
      </c>
      <c r="W294" s="21">
        <f t="shared" si="1"/>
        <v>0.70710678118654746</v>
      </c>
      <c r="X294" s="21">
        <f t="shared" si="2"/>
        <v>-0.29289321881345254</v>
      </c>
      <c r="Y294" s="1">
        <v>1</v>
      </c>
    </row>
    <row r="295" spans="18:25" ht="20.100000000000001" customHeight="1" x14ac:dyDescent="0.2">
      <c r="T295" s="1">
        <v>2</v>
      </c>
      <c r="U295" s="21" cm="1">
        <f t="array" ref="U295">_xlfn.IFS(AND(T295&lt;$R$291,T295&gt;=0.5*$R$291),($R$291/T295)^$R$294,T295&lt;(0.5*$R$291),2^(1/2),AND($R$291&lt;=T295,T295&lt;=$R$292),"1,0000",AND(T295&gt;$R$292,T295&lt;=(3*$R$292)),($R$292/T295+(1-($R$292/T295))*(($R$292/T295)^$R$294))^-1,T295&gt;(3*$R$292),1/(((1/3)+(((1-(1/3))*((1/3)^$R$294))))))</f>
        <v>1.4142135623730951</v>
      </c>
      <c r="V295" s="21">
        <f t="shared" si="0"/>
        <v>2</v>
      </c>
      <c r="W295" s="21">
        <f t="shared" si="1"/>
        <v>0.70710678118654746</v>
      </c>
      <c r="X295" s="21">
        <f t="shared" si="2"/>
        <v>-0.29289321881345254</v>
      </c>
      <c r="Y295" s="1">
        <v>1</v>
      </c>
    </row>
    <row r="296" spans="18:25" ht="20.100000000000001" customHeight="1" x14ac:dyDescent="0.2">
      <c r="T296" s="1">
        <v>2.5</v>
      </c>
      <c r="U296" s="21" cm="1">
        <f t="array" ref="U296">_xlfn.IFS(AND(T296&lt;$R$291,T296&gt;=0.5*$R$291),($R$291/T296)^$R$294,T296&lt;(0.5*$R$291),2^(1/2),AND($R$291&lt;=T296,T296&lt;=$R$292),"1,0000",AND(T296&gt;$R$292,T296&lt;=(3*$R$292)),($R$292/T296+(1-($R$292/T296))*(($R$292/T296)^$R$294))^-1,T296&gt;(3*$R$292),1/(((1/3)+(((1-(1/3))*((1/3)^$R$294))))))</f>
        <v>1.4142135623730951</v>
      </c>
      <c r="V296" s="21">
        <f t="shared" si="0"/>
        <v>2.5</v>
      </c>
      <c r="W296" s="21">
        <f t="shared" si="1"/>
        <v>0.70710678118654746</v>
      </c>
      <c r="X296" s="21">
        <f t="shared" si="2"/>
        <v>-0.29289321881345254</v>
      </c>
      <c r="Y296" s="1">
        <v>1</v>
      </c>
    </row>
    <row r="297" spans="18:25" ht="20.100000000000001" customHeight="1" x14ac:dyDescent="0.2">
      <c r="T297" s="1">
        <v>3</v>
      </c>
      <c r="U297" s="21" cm="1">
        <f t="array" ref="U297">_xlfn.IFS(AND(T297&lt;$R$291,T297&gt;=0.5*$R$291),($R$291/T297)^$R$294,T297&lt;(0.5*$R$291),2^(1/2),AND($R$291&lt;=T297,T297&lt;=$R$292),"1,0000",AND(T297&gt;$R$292,T297&lt;=(3*$R$292)),($R$292/T297+(1-($R$292/T297))*(($R$292/T297)^$R$294))^-1,T297&gt;(3*$R$292),1/(((1/3)+(((1-(1/3))*((1/3)^$R$294))))))</f>
        <v>1.4142135623730951</v>
      </c>
      <c r="V297" s="21">
        <f t="shared" si="0"/>
        <v>3</v>
      </c>
      <c r="W297" s="21">
        <f t="shared" si="1"/>
        <v>0.70710678118654746</v>
      </c>
      <c r="X297" s="21">
        <f t="shared" si="2"/>
        <v>-0.29289321881345254</v>
      </c>
      <c r="Y297" s="1">
        <v>1</v>
      </c>
    </row>
    <row r="298" spans="18:25" ht="20.100000000000001" customHeight="1" x14ac:dyDescent="0.2">
      <c r="T298" s="1">
        <v>3.5</v>
      </c>
      <c r="U298" s="21" cm="1">
        <f t="array" ref="U298">_xlfn.IFS(AND(T298&lt;$R$291,T298&gt;=0.5*$R$291),($R$291/T298)^$R$294,T298&lt;(0.5*$R$291),2^(1/2),AND($R$291&lt;=T298,T298&lt;=$R$292),"1,0000",AND(T298&gt;$R$292,T298&lt;=(3*$R$292)),($R$292/T298+(1-($R$292/T298))*(($R$292/T298)^$R$294))^-1,T298&gt;(3*$R$292),1/(((1/3)+(((1-(1/3))*((1/3)^$R$294))))))</f>
        <v>1.4142135623730951</v>
      </c>
      <c r="V298" s="21">
        <f t="shared" si="0"/>
        <v>3.5</v>
      </c>
      <c r="W298" s="21">
        <f t="shared" si="1"/>
        <v>0.70710678118654746</v>
      </c>
      <c r="X298" s="21">
        <f t="shared" si="2"/>
        <v>-0.29289321881345254</v>
      </c>
      <c r="Y298" s="1">
        <v>1</v>
      </c>
    </row>
    <row r="299" spans="18:25" ht="20.100000000000001" customHeight="1" x14ac:dyDescent="0.2">
      <c r="T299" s="1">
        <v>4</v>
      </c>
      <c r="U299" s="21" cm="1">
        <f t="array" ref="U299">_xlfn.IFS(AND(T299&lt;$R$291,T299&gt;=0.5*$R$291),($R$291/T299)^$R$294,T299&lt;(0.5*$R$291),2^(1/2),AND($R$291&lt;=T299,T299&lt;=$R$292),"1,0000",AND(T299&gt;$R$292,T299&lt;=(3*$R$292)),($R$292/T299+(1-($R$292/T299))*(($R$292/T299)^$R$294))^-1,T299&gt;(3*$R$292),1/(((1/3)+(((1-(1/3))*((1/3)^$R$294))))))</f>
        <v>1.4142135623730951</v>
      </c>
      <c r="V299" s="21">
        <f t="shared" si="0"/>
        <v>4</v>
      </c>
      <c r="W299" s="21">
        <f t="shared" si="1"/>
        <v>0.70710678118654746</v>
      </c>
      <c r="X299" s="21">
        <f t="shared" si="2"/>
        <v>-0.29289321881345254</v>
      </c>
      <c r="Y299" s="1">
        <v>1</v>
      </c>
    </row>
    <row r="300" spans="18:25" ht="20.100000000000001" customHeight="1" x14ac:dyDescent="0.2">
      <c r="T300" s="1">
        <v>4.5</v>
      </c>
      <c r="U300" s="21" cm="1">
        <f t="array" ref="U300">_xlfn.IFS(AND(T300&lt;$R$291,T300&gt;=0.5*$R$291),($R$291/T300)^$R$294,T300&lt;(0.5*$R$291),2^(1/2),AND($R$291&lt;=T300,T300&lt;=$R$292),"1,0000",AND(T300&gt;$R$292,T300&lt;=(3*$R$292)),($R$292/T300+(1-($R$292/T300))*(($R$292/T300)^$R$294))^-1,T300&gt;(3*$R$292),1/(((1/3)+(((1-(1/3))*((1/3)^$R$294))))))</f>
        <v>1.4142135623730951</v>
      </c>
      <c r="V300" s="21">
        <f t="shared" si="0"/>
        <v>4.5</v>
      </c>
      <c r="W300" s="21">
        <f t="shared" si="1"/>
        <v>0.70710678118654746</v>
      </c>
      <c r="X300" s="21">
        <f t="shared" si="2"/>
        <v>-0.29289321881345254</v>
      </c>
      <c r="Y300" s="1">
        <v>1</v>
      </c>
    </row>
    <row r="301" spans="18:25" ht="20.100000000000001" customHeight="1" x14ac:dyDescent="0.2">
      <c r="T301" s="1">
        <v>5</v>
      </c>
      <c r="U301" s="21" cm="1">
        <f t="array" ref="U301">_xlfn.IFS(AND(T301&lt;$R$291,T301&gt;=0.5*$R$291),($R$291/T301)^$R$294,T301&lt;(0.5*$R$291),2^(1/2),AND($R$291&lt;=T301,T301&lt;=$R$292),"1,0000",AND(T301&gt;$R$292,T301&lt;=(3*$R$292)),($R$292/T301+(1-($R$292/T301))*(($R$292/T301)^$R$294))^-1,T301&gt;(3*$R$292),1/(((1/3)+(((1-(1/3))*((1/3)^$R$294))))))</f>
        <v>1.4142135623730951</v>
      </c>
      <c r="V301" s="21">
        <f t="shared" si="0"/>
        <v>5</v>
      </c>
      <c r="W301" s="21">
        <f t="shared" si="1"/>
        <v>0.70710678118654746</v>
      </c>
      <c r="X301" s="21">
        <f t="shared" si="2"/>
        <v>-0.29289321881345254</v>
      </c>
      <c r="Y301" s="1">
        <v>1</v>
      </c>
    </row>
    <row r="302" spans="18:25" ht="20.100000000000001" customHeight="1" x14ac:dyDescent="0.2">
      <c r="T302" s="1">
        <v>5.5</v>
      </c>
      <c r="U302" s="21" cm="1">
        <f t="array" ref="U302">_xlfn.IFS(AND(T302&lt;$R$291,T302&gt;=0.5*$R$291),($R$291/T302)^$R$294,T302&lt;(0.5*$R$291),2^(1/2),AND($R$291&lt;=T302,T302&lt;=$R$292),"1,0000",AND(T302&gt;$R$292,T302&lt;=(3*$R$292)),($R$292/T302+(1-($R$292/T302))*(($R$292/T302)^$R$294))^-1,T302&gt;(3*$R$292),1/(((1/3)+(((1-(1/3))*((1/3)^$R$294))))))</f>
        <v>1.4142135623730951</v>
      </c>
      <c r="V302" s="21">
        <f t="shared" si="0"/>
        <v>5.5</v>
      </c>
      <c r="W302" s="21">
        <f t="shared" si="1"/>
        <v>0.70710678118654746</v>
      </c>
      <c r="X302" s="21">
        <f t="shared" si="2"/>
        <v>-0.29289321881345254</v>
      </c>
      <c r="Y302" s="1">
        <v>1</v>
      </c>
    </row>
    <row r="303" spans="18:25" ht="20.100000000000001" customHeight="1" x14ac:dyDescent="0.2">
      <c r="T303" s="1">
        <v>6</v>
      </c>
      <c r="U303" s="21" cm="1">
        <f t="array" ref="U303">_xlfn.IFS(AND(T303&lt;$R$291,T303&gt;=0.5*$R$291),($R$291/T303)^$R$294,T303&lt;(0.5*$R$291),2^(1/2),AND($R$291&lt;=T303,T303&lt;=$R$292),"1,0000",AND(T303&gt;$R$292,T303&lt;=(3*$R$292)),($R$292/T303+(1-($R$292/T303))*(($R$292/T303)^$R$294))^-1,T303&gt;(3*$R$292),1/(((1/3)+(((1-(1/3))*((1/3)^$R$294))))))</f>
        <v>1.4142135623730951</v>
      </c>
      <c r="V303" s="21">
        <f t="shared" si="0"/>
        <v>6</v>
      </c>
      <c r="W303" s="21">
        <f t="shared" si="1"/>
        <v>0.70710678118654746</v>
      </c>
      <c r="X303" s="21">
        <f t="shared" si="2"/>
        <v>-0.29289321881345254</v>
      </c>
      <c r="Y303" s="1">
        <v>1</v>
      </c>
    </row>
    <row r="304" spans="18:25" ht="20.100000000000001" customHeight="1" x14ac:dyDescent="0.2">
      <c r="T304" s="1">
        <v>6.5</v>
      </c>
      <c r="U304" s="21" cm="1">
        <f t="array" ref="U304">_xlfn.IFS(AND(T304&lt;$R$291,T304&gt;=0.5*$R$291),($R$291/T304)^$R$294,T304&lt;(0.5*$R$291),2^(1/2),AND($R$291&lt;=T304,T304&lt;=$R$292),"1,0000",AND(T304&gt;$R$292,T304&lt;=(3*$R$292)),($R$292/T304+(1-($R$292/T304))*(($R$292/T304)^$R$294))^-1,T304&gt;(3*$R$292),1/(((1/3)+(((1-(1/3))*((1/3)^$R$294))))))</f>
        <v>1.3587324409735149</v>
      </c>
      <c r="V304" s="21">
        <f t="shared" si="0"/>
        <v>6.5</v>
      </c>
      <c r="W304" s="21">
        <f t="shared" si="1"/>
        <v>0.73598007219398731</v>
      </c>
      <c r="X304" s="21">
        <f t="shared" si="2"/>
        <v>-0.26401992780601269</v>
      </c>
      <c r="Y304" s="1">
        <v>1</v>
      </c>
    </row>
    <row r="305" spans="20:25" ht="20.100000000000001" customHeight="1" x14ac:dyDescent="0.2">
      <c r="T305" s="1">
        <v>7</v>
      </c>
      <c r="U305" s="21" cm="1">
        <f t="array" ref="U305">_xlfn.IFS(AND(T305&lt;$R$291,T305&gt;=0.5*$R$291),($R$291/T305)^$R$294,T305&lt;(0.5*$R$291),2^(1/2),AND($R$291&lt;=T305,T305&lt;=$R$292),"1,0000",AND(T305&gt;$R$292,T305&lt;=(3*$R$292)),($R$292/T305+(1-($R$292/T305))*(($R$292/T305)^$R$294))^-1,T305&gt;(3*$R$292),1/(((1/3)+(((1-(1/3))*((1/3)^$R$294))))))</f>
        <v>1.3093073414159542</v>
      </c>
      <c r="V305" s="21">
        <f t="shared" si="0"/>
        <v>7</v>
      </c>
      <c r="W305" s="21">
        <f t="shared" si="1"/>
        <v>0.76376261582597338</v>
      </c>
      <c r="X305" s="21">
        <f t="shared" si="2"/>
        <v>-0.23623738417402662</v>
      </c>
      <c r="Y305" s="1">
        <v>1</v>
      </c>
    </row>
    <row r="306" spans="20:25" ht="20.100000000000001" customHeight="1" x14ac:dyDescent="0.2">
      <c r="T306" s="1">
        <v>7.5</v>
      </c>
      <c r="U306" s="21" cm="1">
        <f t="array" ref="U306">_xlfn.IFS(AND(T306&lt;$R$291,T306&gt;=0.5*$R$291),($R$291/T306)^$R$294,T306&lt;(0.5*$R$291),2^(1/2),AND($R$291&lt;=T306,T306&lt;=$R$292),"1,0000",AND(T306&gt;$R$292,T306&lt;=(3*$R$292)),($R$292/T306+(1-($R$292/T306))*(($R$292/T306)^$R$294))^-1,T306&gt;(3*$R$292),1/(((1/3)+(((1-(1/3))*((1/3)^$R$294))))))</f>
        <v>1.2649110640673518</v>
      </c>
      <c r="V306" s="21">
        <f t="shared" si="0"/>
        <v>7.5</v>
      </c>
      <c r="W306" s="21">
        <f t="shared" si="1"/>
        <v>0.79056941504209477</v>
      </c>
      <c r="X306" s="21">
        <f t="shared" si="2"/>
        <v>-0.20943058495790523</v>
      </c>
      <c r="Y306" s="1">
        <v>1</v>
      </c>
    </row>
    <row r="307" spans="20:25" ht="20.100000000000001" customHeight="1" x14ac:dyDescent="0.2">
      <c r="T307" s="1">
        <v>8</v>
      </c>
      <c r="U307" s="21" cm="1">
        <f t="array" ref="U307">_xlfn.IFS(AND(T307&lt;$R$291,T307&gt;=0.5*$R$291),($R$291/T307)^$R$294,T307&lt;(0.5*$R$291),2^(1/2),AND($R$291&lt;=T307,T307&lt;=$R$292),"1,0000",AND(T307&gt;$R$292,T307&lt;=(3*$R$292)),($R$292/T307+(1-($R$292/T307))*(($R$292/T307)^$R$294))^-1,T307&gt;(3*$R$292),1/(((1/3)+(((1-(1/3))*((1/3)^$R$294))))))</f>
        <v>1.2247448713915889</v>
      </c>
      <c r="V307" s="21">
        <f t="shared" si="0"/>
        <v>8</v>
      </c>
      <c r="W307" s="21">
        <f t="shared" si="1"/>
        <v>0.81649658092772615</v>
      </c>
      <c r="X307" s="21">
        <f t="shared" si="2"/>
        <v>-0.18350341907227385</v>
      </c>
      <c r="Y307" s="1">
        <v>1</v>
      </c>
    </row>
    <row r="308" spans="20:25" ht="20.100000000000001" customHeight="1" x14ac:dyDescent="0.2">
      <c r="T308" s="1">
        <v>8.5</v>
      </c>
      <c r="U308" s="21" cm="1">
        <f t="array" ref="U308">_xlfn.IFS(AND(T308&lt;$R$291,T308&gt;=0.5*$R$291),($R$291/T308)^$R$294,T308&lt;(0.5*$R$291),2^(1/2),AND($R$291&lt;=T308,T308&lt;=$R$292),"1,0000",AND(T308&gt;$R$292,T308&lt;=(3*$R$292)),($R$292/T308+(1-($R$292/T308))*(($R$292/T308)^$R$294))^-1,T308&gt;(3*$R$292),1/(((1/3)+(((1-(1/3))*((1/3)^$R$294))))))</f>
        <v>1.1881770515720091</v>
      </c>
      <c r="V308" s="21">
        <f t="shared" si="0"/>
        <v>8.5</v>
      </c>
      <c r="W308" s="21">
        <f t="shared" si="1"/>
        <v>0.84162541153017323</v>
      </c>
      <c r="X308" s="21">
        <f t="shared" si="2"/>
        <v>-0.15837458846982677</v>
      </c>
      <c r="Y308" s="1">
        <v>1</v>
      </c>
    </row>
    <row r="309" spans="20:25" ht="20.100000000000001" customHeight="1" x14ac:dyDescent="0.2">
      <c r="T309" s="1">
        <v>9</v>
      </c>
      <c r="U309" s="21" cm="1">
        <f t="array" ref="U309">_xlfn.IFS(AND(T309&lt;$R$291,T309&gt;=0.5*$R$291),($R$291/T309)^$R$294,T309&lt;(0.5*$R$291),2^(1/2),AND($R$291&lt;=T309,T309&lt;=$R$292),"1,0000",AND(T309&gt;$R$292,T309&lt;=(3*$R$292)),($R$292/T309+(1-($R$292/T309))*(($R$292/T309)^$R$294))^-1,T309&gt;(3*$R$292),1/(((1/3)+(((1-(1/3))*((1/3)^$R$294))))))</f>
        <v>1.1547005383792515</v>
      </c>
      <c r="V309" s="21">
        <f t="shared" si="0"/>
        <v>9</v>
      </c>
      <c r="W309" s="21">
        <f t="shared" si="1"/>
        <v>0.86602540378443871</v>
      </c>
      <c r="X309" s="21">
        <f t="shared" si="2"/>
        <v>-0.13397459621556129</v>
      </c>
      <c r="Y309" s="1">
        <v>1</v>
      </c>
    </row>
    <row r="310" spans="20:25" ht="20.100000000000001" customHeight="1" x14ac:dyDescent="0.2">
      <c r="T310" s="1">
        <v>9.5</v>
      </c>
      <c r="U310" s="21" cm="1">
        <f t="array" ref="U310">_xlfn.IFS(AND(T310&lt;$R$291,T310&gt;=0.5*$R$291),($R$291/T310)^$R$294,T310&lt;(0.5*$R$291),2^(1/2),AND($R$291&lt;=T310,T310&lt;=$R$292),"1,0000",AND(T310&gt;$R$292,T310&lt;=(3*$R$292)),($R$292/T310+(1-($R$292/T310))*(($R$292/T310)^$R$294))^-1,T310&gt;(3*$R$292),1/(((1/3)+(((1-(1/3))*((1/3)^$R$294))))))</f>
        <v>1.1239029738980326</v>
      </c>
      <c r="V310" s="21">
        <f t="shared" si="0"/>
        <v>9.5</v>
      </c>
      <c r="W310" s="21">
        <f t="shared" si="1"/>
        <v>0.88975652100260938</v>
      </c>
      <c r="X310" s="21">
        <f t="shared" si="2"/>
        <v>-0.11024347899739062</v>
      </c>
      <c r="Y310" s="1">
        <v>1</v>
      </c>
    </row>
    <row r="311" spans="20:25" ht="20.100000000000001" customHeight="1" x14ac:dyDescent="0.2">
      <c r="T311" s="1">
        <v>10</v>
      </c>
      <c r="U311" s="21" cm="1">
        <f t="array" ref="U311">_xlfn.IFS(AND(T311&lt;$R$291,T311&gt;=0.5*$R$291),($R$291/T311)^$R$294,T311&lt;(0.5*$R$291),2^(1/2),AND($R$291&lt;=T311,T311&lt;=$R$292),"1,0000",AND(T311&gt;$R$292,T311&lt;=(3*$R$292)),($R$292/T311+(1-($R$292/T311))*(($R$292/T311)^$R$294))^-1,T311&gt;(3*$R$292),1/(((1/3)+(((1-(1/3))*((1/3)^$R$294))))))</f>
        <v>1.0954451150103321</v>
      </c>
      <c r="V311" s="21">
        <f t="shared" si="0"/>
        <v>10</v>
      </c>
      <c r="W311" s="21">
        <f t="shared" si="1"/>
        <v>0.9128709291752769</v>
      </c>
      <c r="X311" s="21">
        <f t="shared" si="2"/>
        <v>-8.7129070824723098E-2</v>
      </c>
      <c r="Y311" s="1">
        <v>1</v>
      </c>
    </row>
    <row r="312" spans="20:25" ht="20.100000000000001" customHeight="1" x14ac:dyDescent="0.2">
      <c r="T312" s="1">
        <v>10.5</v>
      </c>
      <c r="U312" s="21" cm="1">
        <f t="array" ref="U312">_xlfn.IFS(AND(T312&lt;$R$291,T312&gt;=0.5*$R$291),($R$291/T312)^$R$294,T312&lt;(0.5*$R$291),2^(1/2),AND($R$291&lt;=T312,T312&lt;=$R$292),"1,0000",AND(T312&gt;$R$292,T312&lt;=(3*$R$292)),($R$292/T312+(1-($R$292/T312))*(($R$292/T312)^$R$294))^-1,T312&gt;(3*$R$292),1/(((1/3)+(((1-(1/3))*((1/3)^$R$294))))))</f>
        <v>1.0690449676496976</v>
      </c>
      <c r="V312" s="21">
        <f t="shared" si="0"/>
        <v>10.5</v>
      </c>
      <c r="W312" s="21">
        <f t="shared" si="1"/>
        <v>0.93541434669348533</v>
      </c>
      <c r="X312" s="21">
        <f t="shared" si="2"/>
        <v>-6.4585653306514668E-2</v>
      </c>
      <c r="Y312" s="1">
        <v>1</v>
      </c>
    </row>
    <row r="313" spans="20:25" ht="20.100000000000001" customHeight="1" x14ac:dyDescent="0.2">
      <c r="T313" s="1">
        <v>11</v>
      </c>
      <c r="U313" s="21" cm="1">
        <f t="array" ref="U313">_xlfn.IFS(AND(T313&lt;$R$291,T313&gt;=0.5*$R$291),($R$291/T313)^$R$294,T313&lt;(0.5*$R$291),2^(1/2),AND($R$291&lt;=T313,T313&lt;=$R$292),"1,0000",AND(T313&gt;$R$292,T313&lt;=(3*$R$292)),($R$292/T313+(1-($R$292/T313))*(($R$292/T313)^$R$294))^-1,T313&gt;(3*$R$292),1/(((1/3)+(((1-(1/3))*((1/3)^$R$294))))))</f>
        <v>1.044465935734187</v>
      </c>
      <c r="V313" s="21">
        <f t="shared" si="0"/>
        <v>11</v>
      </c>
      <c r="W313" s="21">
        <f t="shared" si="1"/>
        <v>0.9574271077563381</v>
      </c>
      <c r="X313" s="21">
        <f t="shared" si="2"/>
        <v>-4.2572892243661897E-2</v>
      </c>
      <c r="Y313" s="1">
        <v>1</v>
      </c>
    </row>
    <row r="314" spans="20:25" ht="20.100000000000001" customHeight="1" x14ac:dyDescent="0.2">
      <c r="T314" s="1">
        <v>11.5</v>
      </c>
      <c r="U314" s="21" cm="1">
        <f t="array" ref="U314">_xlfn.IFS(AND(T314&lt;$R$291,T314&gt;=0.5*$R$291),($R$291/T314)^$R$294,T314&lt;(0.5*$R$291),2^(1/2),AND($R$291&lt;=T314,T314&lt;=$R$292),"1,0000",AND(T314&gt;$R$292,T314&lt;=(3*$R$292)),($R$292/T314+(1-($R$292/T314))*(($R$292/T314)^$R$294))^-1,T314&gt;(3*$R$292),1/(((1/3)+(((1-(1/3))*((1/3)^$R$294))))))</f>
        <v>1.0215078369104984</v>
      </c>
      <c r="V314" s="21">
        <f t="shared" si="0"/>
        <v>11.5</v>
      </c>
      <c r="W314" s="21">
        <f t="shared" si="1"/>
        <v>0.97894501037256076</v>
      </c>
      <c r="X314" s="21">
        <f t="shared" si="2"/>
        <v>-2.1054989627439236E-2</v>
      </c>
      <c r="Y314" s="1">
        <v>1</v>
      </c>
    </row>
    <row r="315" spans="20:25" ht="20.100000000000001" customHeight="1" x14ac:dyDescent="0.2">
      <c r="T315" s="1">
        <v>12</v>
      </c>
      <c r="U315" s="21" t="str" cm="1">
        <f t="array" ref="U315">_xlfn.IFS(AND(T315&lt;$R$291,T315&gt;=0.5*$R$291),($R$291/T315)^$R$294,T315&lt;(0.5*$R$291),2^(1/2),AND($R$291&lt;=T315,T315&lt;=$R$292),"1,0000",AND(T315&gt;$R$292,T315&lt;=(3*$R$292)),($R$292/T315+(1-($R$292/T315))*(($R$292/T315)^$R$294))^-1,T315&gt;(3*$R$292),1/(((1/3)+(((1-(1/3))*((1/3)^$R$294))))))</f>
        <v>1,0000</v>
      </c>
      <c r="V315" s="21">
        <f t="shared" si="0"/>
        <v>12</v>
      </c>
      <c r="W315" s="21">
        <f t="shared" si="1"/>
        <v>1</v>
      </c>
      <c r="X315" s="21">
        <f t="shared" si="2"/>
        <v>0</v>
      </c>
      <c r="Y315" s="1">
        <v>1</v>
      </c>
    </row>
    <row r="316" spans="20:25" ht="20.100000000000001" customHeight="1" x14ac:dyDescent="0.2">
      <c r="T316" s="1">
        <v>12.5</v>
      </c>
      <c r="U316" s="21" t="str" cm="1">
        <f t="array" ref="U316">_xlfn.IFS(AND(T316&lt;$R$291,T316&gt;=0.5*$R$291),($R$291/T316)^$R$294,T316&lt;(0.5*$R$291),2^(1/2),AND($R$291&lt;=T316,T316&lt;=$R$292),"1,0000",AND(T316&gt;$R$292,T316&lt;=(3*$R$292)),($R$292/T316+(1-($R$292/T316))*(($R$292/T316)^$R$294))^-1,T316&gt;(3*$R$292),1/(((1/3)+(((1-(1/3))*((1/3)^$R$294))))))</f>
        <v>1,0000</v>
      </c>
      <c r="V316" s="21">
        <f t="shared" si="0"/>
        <v>12.5</v>
      </c>
      <c r="W316" s="21">
        <f t="shared" si="1"/>
        <v>1</v>
      </c>
      <c r="X316" s="21">
        <f t="shared" si="2"/>
        <v>0</v>
      </c>
      <c r="Y316" s="1">
        <v>1</v>
      </c>
    </row>
    <row r="317" spans="20:25" ht="20.100000000000001" customHeight="1" x14ac:dyDescent="0.2">
      <c r="T317" s="1">
        <v>13</v>
      </c>
      <c r="U317" s="21" t="str" cm="1">
        <f t="array" ref="U317">_xlfn.IFS(AND(T317&lt;$R$291,T317&gt;=0.5*$R$291),($R$291/T317)^$R$294,T317&lt;(0.5*$R$291),2^(1/2),AND($R$291&lt;=T317,T317&lt;=$R$292),"1,0000",AND(T317&gt;$R$292,T317&lt;=(3*$R$292)),($R$292/T317+(1-($R$292/T317))*(($R$292/T317)^$R$294))^-1,T317&gt;(3*$R$292),1/(((1/3)+(((1-(1/3))*((1/3)^$R$294))))))</f>
        <v>1,0000</v>
      </c>
      <c r="V317" s="21">
        <f t="shared" si="0"/>
        <v>13</v>
      </c>
      <c r="W317" s="21">
        <f t="shared" si="1"/>
        <v>1</v>
      </c>
      <c r="X317" s="21">
        <f t="shared" si="2"/>
        <v>0</v>
      </c>
      <c r="Y317" s="1">
        <v>1</v>
      </c>
    </row>
    <row r="318" spans="20:25" ht="20.100000000000001" customHeight="1" x14ac:dyDescent="0.2">
      <c r="T318" s="1">
        <v>13.5</v>
      </c>
      <c r="U318" s="21" t="str" cm="1">
        <f t="array" ref="U318">_xlfn.IFS(AND(T318&lt;$R$291,T318&gt;=0.5*$R$291),($R$291/T318)^$R$294,T318&lt;(0.5*$R$291),2^(1/2),AND($R$291&lt;=T318,T318&lt;=$R$292),"1,0000",AND(T318&gt;$R$292,T318&lt;=(3*$R$292)),($R$292/T318+(1-($R$292/T318))*(($R$292/T318)^$R$294))^-1,T318&gt;(3*$R$292),1/(((1/3)+(((1-(1/3))*((1/3)^$R$294))))))</f>
        <v>1,0000</v>
      </c>
      <c r="V318" s="21">
        <f t="shared" si="0"/>
        <v>13.5</v>
      </c>
      <c r="W318" s="21">
        <f t="shared" si="1"/>
        <v>1</v>
      </c>
      <c r="X318" s="21">
        <f t="shared" si="2"/>
        <v>0</v>
      </c>
      <c r="Y318" s="1">
        <v>1</v>
      </c>
    </row>
    <row r="319" spans="20:25" ht="20.100000000000001" customHeight="1" x14ac:dyDescent="0.2">
      <c r="T319" s="1">
        <v>14</v>
      </c>
      <c r="U319" s="21" t="str" cm="1">
        <f t="array" ref="U319">_xlfn.IFS(AND(T319&lt;$R$291,T319&gt;=0.5*$R$291),($R$291/T319)^$R$294,T319&lt;(0.5*$R$291),2^(1/2),AND($R$291&lt;=T319,T319&lt;=$R$292),"1,0000",AND(T319&gt;$R$292,T319&lt;=(3*$R$292)),($R$292/T319+(1-($R$292/T319))*(($R$292/T319)^$R$294))^-1,T319&gt;(3*$R$292),1/(((1/3)+(((1-(1/3))*((1/3)^$R$294))))))</f>
        <v>1,0000</v>
      </c>
      <c r="V319" s="21">
        <f t="shared" si="0"/>
        <v>14</v>
      </c>
      <c r="W319" s="21">
        <f t="shared" si="1"/>
        <v>1</v>
      </c>
      <c r="X319" s="21">
        <f t="shared" si="2"/>
        <v>0</v>
      </c>
      <c r="Y319" s="1">
        <v>1</v>
      </c>
    </row>
    <row r="320" spans="20:25" ht="20.100000000000001" customHeight="1" x14ac:dyDescent="0.2">
      <c r="T320" s="1">
        <v>14.5</v>
      </c>
      <c r="U320" s="21" t="str" cm="1">
        <f t="array" ref="U320">_xlfn.IFS(AND(T320&lt;$R$291,T320&gt;=0.5*$R$291),($R$291/T320)^$R$294,T320&lt;(0.5*$R$291),2^(1/2),AND($R$291&lt;=T320,T320&lt;=$R$292),"1,0000",AND(T320&gt;$R$292,T320&lt;=(3*$R$292)),($R$292/T320+(1-($R$292/T320))*(($R$292/T320)^$R$294))^-1,T320&gt;(3*$R$292),1/(((1/3)+(((1-(1/3))*((1/3)^$R$294))))))</f>
        <v>1,0000</v>
      </c>
      <c r="V320" s="21">
        <f t="shared" si="0"/>
        <v>14.5</v>
      </c>
      <c r="W320" s="21">
        <f t="shared" si="1"/>
        <v>1</v>
      </c>
      <c r="X320" s="21">
        <f t="shared" si="2"/>
        <v>0</v>
      </c>
      <c r="Y320" s="1">
        <v>1</v>
      </c>
    </row>
    <row r="321" spans="20:25" ht="20.100000000000001" customHeight="1" x14ac:dyDescent="0.2">
      <c r="T321" s="1">
        <v>15</v>
      </c>
      <c r="U321" s="21" t="str" cm="1">
        <f t="array" ref="U321">_xlfn.IFS(AND(T321&lt;$R$291,T321&gt;=0.5*$R$291),($R$291/T321)^$R$294,T321&lt;(0.5*$R$291),2^(1/2),AND($R$291&lt;=T321,T321&lt;=$R$292),"1,0000",AND(T321&gt;$R$292,T321&lt;=(3*$R$292)),($R$292/T321+(1-($R$292/T321))*(($R$292/T321)^$R$294))^-1,T321&gt;(3*$R$292),1/(((1/3)+(((1-(1/3))*((1/3)^$R$294))))))</f>
        <v>1,0000</v>
      </c>
      <c r="V321" s="21">
        <f t="shared" si="0"/>
        <v>15</v>
      </c>
      <c r="W321" s="21">
        <f t="shared" si="1"/>
        <v>1</v>
      </c>
      <c r="X321" s="21">
        <f t="shared" si="2"/>
        <v>0</v>
      </c>
      <c r="Y321" s="1">
        <v>1</v>
      </c>
    </row>
    <row r="322" spans="20:25" ht="20.100000000000001" customHeight="1" x14ac:dyDescent="0.2">
      <c r="T322" s="1">
        <v>15.5</v>
      </c>
      <c r="U322" s="21" t="str" cm="1">
        <f t="array" ref="U322">_xlfn.IFS(AND(T322&lt;$R$291,T322&gt;=0.5*$R$291),($R$291/T322)^$R$294,T322&lt;(0.5*$R$291),2^(1/2),AND($R$291&lt;=T322,T322&lt;=$R$292),"1,0000",AND(T322&gt;$R$292,T322&lt;=(3*$R$292)),($R$292/T322+(1-($R$292/T322))*(($R$292/T322)^$R$294))^-1,T322&gt;(3*$R$292),1/(((1/3)+(((1-(1/3))*((1/3)^$R$294))))))</f>
        <v>1,0000</v>
      </c>
      <c r="V322" s="21">
        <f t="shared" si="0"/>
        <v>15.5</v>
      </c>
      <c r="W322" s="21">
        <f t="shared" si="1"/>
        <v>1</v>
      </c>
      <c r="X322" s="21">
        <f t="shared" si="2"/>
        <v>0</v>
      </c>
      <c r="Y322" s="1">
        <v>1</v>
      </c>
    </row>
    <row r="323" spans="20:25" ht="20.100000000000001" customHeight="1" x14ac:dyDescent="0.2">
      <c r="T323" s="1">
        <v>16</v>
      </c>
      <c r="U323" s="21" t="str" cm="1">
        <f t="array" ref="U323">_xlfn.IFS(AND(T323&lt;$R$291,T323&gt;=0.5*$R$291),($R$291/T323)^$R$294,T323&lt;(0.5*$R$291),2^(1/2),AND($R$291&lt;=T323,T323&lt;=$R$292),"1,0000",AND(T323&gt;$R$292,T323&lt;=(3*$R$292)),($R$292/T323+(1-($R$292/T323))*(($R$292/T323)^$R$294))^-1,T323&gt;(3*$R$292),1/(((1/3)+(((1-(1/3))*((1/3)^$R$294))))))</f>
        <v>1,0000</v>
      </c>
      <c r="V323" s="21">
        <f t="shared" si="0"/>
        <v>16</v>
      </c>
      <c r="W323" s="21">
        <f t="shared" si="1"/>
        <v>1</v>
      </c>
      <c r="X323" s="21">
        <f t="shared" si="2"/>
        <v>0</v>
      </c>
      <c r="Y323" s="1">
        <v>1</v>
      </c>
    </row>
    <row r="324" spans="20:25" ht="20.100000000000001" customHeight="1" x14ac:dyDescent="0.2">
      <c r="T324" s="1">
        <v>16.5</v>
      </c>
      <c r="U324" s="21" t="str" cm="1">
        <f t="array" ref="U324">_xlfn.IFS(AND(T324&lt;$R$291,T324&gt;=0.5*$R$291),($R$291/T324)^$R$294,T324&lt;(0.5*$R$291),2^(1/2),AND($R$291&lt;=T324,T324&lt;=$R$292),"1,0000",AND(T324&gt;$R$292,T324&lt;=(3*$R$292)),($R$292/T324+(1-($R$292/T324))*(($R$292/T324)^$R$294))^-1,T324&gt;(3*$R$292),1/(((1/3)+(((1-(1/3))*((1/3)^$R$294))))))</f>
        <v>1,0000</v>
      </c>
      <c r="V324" s="21">
        <f t="shared" si="0"/>
        <v>16.5</v>
      </c>
      <c r="W324" s="21">
        <f t="shared" si="1"/>
        <v>1</v>
      </c>
      <c r="X324" s="21">
        <f t="shared" si="2"/>
        <v>0</v>
      </c>
      <c r="Y324" s="1">
        <v>1</v>
      </c>
    </row>
    <row r="325" spans="20:25" ht="20.100000000000001" customHeight="1" x14ac:dyDescent="0.2">
      <c r="T325" s="1">
        <v>17</v>
      </c>
      <c r="U325" s="21" t="str" cm="1">
        <f t="array" ref="U325">_xlfn.IFS(AND(T325&lt;$R$291,T325&gt;=0.5*$R$291),($R$291/T325)^$R$294,T325&lt;(0.5*$R$291),2^(1/2),AND($R$291&lt;=T325,T325&lt;=$R$292),"1,0000",AND(T325&gt;$R$292,T325&lt;=(3*$R$292)),($R$292/T325+(1-($R$292/T325))*(($R$292/T325)^$R$294))^-1,T325&gt;(3*$R$292),1/(((1/3)+(((1-(1/3))*((1/3)^$R$294))))))</f>
        <v>1,0000</v>
      </c>
      <c r="V325" s="21">
        <f t="shared" si="0"/>
        <v>17</v>
      </c>
      <c r="W325" s="21">
        <f t="shared" si="1"/>
        <v>1</v>
      </c>
      <c r="X325" s="21">
        <f t="shared" si="2"/>
        <v>0</v>
      </c>
      <c r="Y325" s="1">
        <v>1</v>
      </c>
    </row>
    <row r="326" spans="20:25" ht="20.100000000000001" customHeight="1" x14ac:dyDescent="0.2">
      <c r="T326" s="1">
        <v>17.5</v>
      </c>
      <c r="U326" s="21" t="str" cm="1">
        <f t="array" ref="U326">_xlfn.IFS(AND(T326&lt;$R$291,T326&gt;=0.5*$R$291),($R$291/T326)^$R$294,T326&lt;(0.5*$R$291),2^(1/2),AND($R$291&lt;=T326,T326&lt;=$R$292),"1,0000",AND(T326&gt;$R$292,T326&lt;=(3*$R$292)),($R$292/T326+(1-($R$292/T326))*(($R$292/T326)^$R$294))^-1,T326&gt;(3*$R$292),1/(((1/3)+(((1-(1/3))*((1/3)^$R$294))))))</f>
        <v>1,0000</v>
      </c>
      <c r="V326" s="21">
        <f t="shared" si="0"/>
        <v>17.5</v>
      </c>
      <c r="W326" s="21">
        <f t="shared" si="1"/>
        <v>1</v>
      </c>
      <c r="X326" s="21">
        <f t="shared" si="2"/>
        <v>0</v>
      </c>
      <c r="Y326" s="1">
        <v>1</v>
      </c>
    </row>
    <row r="327" spans="20:25" ht="20.100000000000001" customHeight="1" x14ac:dyDescent="0.2">
      <c r="T327" s="1">
        <v>18</v>
      </c>
      <c r="U327" s="21" t="str" cm="1">
        <f t="array" ref="U327">_xlfn.IFS(AND(T327&lt;$R$291,T327&gt;=0.5*$R$291),($R$291/T327)^$R$294,T327&lt;(0.5*$R$291),2^(1/2),AND($R$291&lt;=T327,T327&lt;=$R$292),"1,0000",AND(T327&gt;$R$292,T327&lt;=(3*$R$292)),($R$292/T327+(1-($R$292/T327))*(($R$292/T327)^$R$294))^-1,T327&gt;(3*$R$292),1/(((1/3)+(((1-(1/3))*((1/3)^$R$294))))))</f>
        <v>1,0000</v>
      </c>
      <c r="V327" s="21">
        <f t="shared" si="0"/>
        <v>18</v>
      </c>
      <c r="W327" s="21">
        <f t="shared" si="1"/>
        <v>1</v>
      </c>
      <c r="X327" s="21">
        <f t="shared" si="2"/>
        <v>0</v>
      </c>
      <c r="Y327" s="1">
        <v>1</v>
      </c>
    </row>
    <row r="328" spans="20:25" ht="20.100000000000001" customHeight="1" x14ac:dyDescent="0.2">
      <c r="T328" s="1">
        <v>18.5</v>
      </c>
      <c r="U328" s="21" t="str" cm="1">
        <f t="array" ref="U328">_xlfn.IFS(AND(T328&lt;$R$291,T328&gt;=0.5*$R$291),($R$291/T328)^$R$294,T328&lt;(0.5*$R$291),2^(1/2),AND($R$291&lt;=T328,T328&lt;=$R$292),"1,0000",AND(T328&gt;$R$292,T328&lt;=(3*$R$292)),($R$292/T328+(1-($R$292/T328))*(($R$292/T328)^$R$294))^-1,T328&gt;(3*$R$292),1/(((1/3)+(((1-(1/3))*((1/3)^$R$294))))))</f>
        <v>1,0000</v>
      </c>
      <c r="V328" s="21">
        <f t="shared" si="0"/>
        <v>18.5</v>
      </c>
      <c r="W328" s="21">
        <f t="shared" si="1"/>
        <v>1</v>
      </c>
      <c r="X328" s="21">
        <f t="shared" si="2"/>
        <v>0</v>
      </c>
      <c r="Y328" s="1">
        <v>1</v>
      </c>
    </row>
    <row r="329" spans="20:25" ht="20.100000000000001" customHeight="1" x14ac:dyDescent="0.2">
      <c r="T329" s="1">
        <v>19</v>
      </c>
      <c r="U329" s="21" t="str" cm="1">
        <f t="array" ref="U329">_xlfn.IFS(AND(T329&lt;$R$291,T329&gt;=0.5*$R$291),($R$291/T329)^$R$294,T329&lt;(0.5*$R$291),2^(1/2),AND($R$291&lt;=T329,T329&lt;=$R$292),"1,0000",AND(T329&gt;$R$292,T329&lt;=(3*$R$292)),($R$292/T329+(1-($R$292/T329))*(($R$292/T329)^$R$294))^-1,T329&gt;(3*$R$292),1/(((1/3)+(((1-(1/3))*((1/3)^$R$294))))))</f>
        <v>1,0000</v>
      </c>
      <c r="V329" s="21">
        <f t="shared" si="0"/>
        <v>19</v>
      </c>
      <c r="W329" s="21">
        <f t="shared" si="1"/>
        <v>1</v>
      </c>
      <c r="X329" s="21">
        <f t="shared" si="2"/>
        <v>0</v>
      </c>
      <c r="Y329" s="1">
        <v>1</v>
      </c>
    </row>
    <row r="330" spans="20:25" ht="20.100000000000001" customHeight="1" x14ac:dyDescent="0.2">
      <c r="T330" s="1">
        <v>19.5</v>
      </c>
      <c r="U330" s="21" t="str" cm="1">
        <f t="array" ref="U330">_xlfn.IFS(AND(T330&lt;$R$291,T330&gt;=0.5*$R$291),($R$291/T330)^$R$294,T330&lt;(0.5*$R$291),2^(1/2),AND($R$291&lt;=T330,T330&lt;=$R$292),"1,0000",AND(T330&gt;$R$292,T330&lt;=(3*$R$292)),($R$292/T330+(1-($R$292/T330))*(($R$292/T330)^$R$294))^-1,T330&gt;(3*$R$292),1/(((1/3)+(((1-(1/3))*((1/3)^$R$294))))))</f>
        <v>1,0000</v>
      </c>
      <c r="V330" s="21">
        <f t="shared" si="0"/>
        <v>19.5</v>
      </c>
      <c r="W330" s="21">
        <f t="shared" si="1"/>
        <v>1</v>
      </c>
      <c r="X330" s="21">
        <f t="shared" si="2"/>
        <v>0</v>
      </c>
      <c r="Y330" s="1">
        <v>1</v>
      </c>
    </row>
    <row r="331" spans="20:25" ht="20.100000000000001" customHeight="1" x14ac:dyDescent="0.2">
      <c r="T331" s="1">
        <v>20</v>
      </c>
      <c r="U331" s="21" t="str" cm="1">
        <f t="array" ref="U331">_xlfn.IFS(AND(T331&lt;$R$291,T331&gt;=0.5*$R$291),($R$291/T331)^$R$294,T331&lt;(0.5*$R$291),2^(1/2),AND($R$291&lt;=T331,T331&lt;=$R$292),"1,0000",AND(T331&gt;$R$292,T331&lt;=(3*$R$292)),($R$292/T331+(1-($R$292/T331))*(($R$292/T331)^$R$294))^-1,T331&gt;(3*$R$292),1/(((1/3)+(((1-(1/3))*((1/3)^$R$294))))))</f>
        <v>1,0000</v>
      </c>
      <c r="V331" s="21">
        <f t="shared" si="0"/>
        <v>20</v>
      </c>
      <c r="W331" s="21">
        <f t="shared" si="1"/>
        <v>1</v>
      </c>
      <c r="X331" s="21">
        <f t="shared" si="2"/>
        <v>0</v>
      </c>
      <c r="Y331" s="1">
        <v>1</v>
      </c>
    </row>
    <row r="332" spans="20:25" ht="20.100000000000001" customHeight="1" x14ac:dyDescent="0.2">
      <c r="T332" s="1">
        <v>20.5</v>
      </c>
      <c r="U332" s="21" t="str" cm="1">
        <f t="array" ref="U332">_xlfn.IFS(AND(T332&lt;$R$291,T332&gt;=0.5*$R$291),($R$291/T332)^$R$294,T332&lt;(0.5*$R$291),2^(1/2),AND($R$291&lt;=T332,T332&lt;=$R$292),"1,0000",AND(T332&gt;$R$292,T332&lt;=(3*$R$292)),($R$292/T332+(1-($R$292/T332))*(($R$292/T332)^$R$294))^-1,T332&gt;(3*$R$292),1/(((1/3)+(((1-(1/3))*((1/3)^$R$294))))))</f>
        <v>1,0000</v>
      </c>
      <c r="V332" s="21">
        <f t="shared" si="0"/>
        <v>20.5</v>
      </c>
      <c r="W332" s="21">
        <f t="shared" si="1"/>
        <v>1</v>
      </c>
      <c r="X332" s="21">
        <f t="shared" si="2"/>
        <v>0</v>
      </c>
      <c r="Y332" s="1">
        <v>1</v>
      </c>
    </row>
    <row r="333" spans="20:25" ht="20.100000000000001" customHeight="1" x14ac:dyDescent="0.2">
      <c r="T333" s="1">
        <v>21</v>
      </c>
      <c r="U333" s="21" t="str" cm="1">
        <f t="array" ref="U333">_xlfn.IFS(AND(T333&lt;$R$291,T333&gt;=0.5*$R$291),($R$291/T333)^$R$294,T333&lt;(0.5*$R$291),2^(1/2),AND($R$291&lt;=T333,T333&lt;=$R$292),"1,0000",AND(T333&gt;$R$292,T333&lt;=(3*$R$292)),($R$292/T333+(1-($R$292/T333))*(($R$292/T333)^$R$294))^-1,T333&gt;(3*$R$292),1/(((1/3)+(((1-(1/3))*((1/3)^$R$294))))))</f>
        <v>1,0000</v>
      </c>
      <c r="V333" s="21">
        <f t="shared" si="0"/>
        <v>21</v>
      </c>
      <c r="W333" s="21">
        <f t="shared" si="1"/>
        <v>1</v>
      </c>
      <c r="X333" s="21">
        <f t="shared" si="2"/>
        <v>0</v>
      </c>
      <c r="Y333" s="1">
        <v>1</v>
      </c>
    </row>
    <row r="334" spans="20:25" ht="20.100000000000001" customHeight="1" x14ac:dyDescent="0.2">
      <c r="T334" s="1">
        <v>21.5</v>
      </c>
      <c r="U334" s="21" t="str" cm="1">
        <f t="array" ref="U334">_xlfn.IFS(AND(T334&lt;$R$291,T334&gt;=0.5*$R$291),($R$291/T334)^$R$294,T334&lt;(0.5*$R$291),2^(1/2),AND($R$291&lt;=T334,T334&lt;=$R$292),"1,0000",AND(T334&gt;$R$292,T334&lt;=(3*$R$292)),($R$292/T334+(1-($R$292/T334))*(($R$292/T334)^$R$294))^-1,T334&gt;(3*$R$292),1/(((1/3)+(((1-(1/3))*((1/3)^$R$294))))))</f>
        <v>1,0000</v>
      </c>
      <c r="V334" s="21">
        <f t="shared" si="0"/>
        <v>21.5</v>
      </c>
      <c r="W334" s="21">
        <f t="shared" si="1"/>
        <v>1</v>
      </c>
      <c r="X334" s="21">
        <f t="shared" si="2"/>
        <v>0</v>
      </c>
      <c r="Y334" s="1">
        <v>1</v>
      </c>
    </row>
    <row r="335" spans="20:25" ht="20.100000000000001" customHeight="1" x14ac:dyDescent="0.2">
      <c r="T335" s="1">
        <v>22</v>
      </c>
      <c r="U335" s="21" t="str" cm="1">
        <f t="array" ref="U335">_xlfn.IFS(AND(T335&lt;$R$291,T335&gt;=0.5*$R$291),($R$291/T335)^$R$294,T335&lt;(0.5*$R$291),2^(1/2),AND($R$291&lt;=T335,T335&lt;=$R$292),"1,0000",AND(T335&gt;$R$292,T335&lt;=(3*$R$292)),($R$292/T335+(1-($R$292/T335))*(($R$292/T335)^$R$294))^-1,T335&gt;(3*$R$292),1/(((1/3)+(((1-(1/3))*((1/3)^$R$294))))))</f>
        <v>1,0000</v>
      </c>
      <c r="V335" s="21">
        <f t="shared" si="0"/>
        <v>22</v>
      </c>
      <c r="W335" s="21">
        <f t="shared" si="1"/>
        <v>1</v>
      </c>
      <c r="X335" s="21">
        <f t="shared" si="2"/>
        <v>0</v>
      </c>
      <c r="Y335" s="1">
        <v>1</v>
      </c>
    </row>
    <row r="336" spans="20:25" ht="20.100000000000001" customHeight="1" x14ac:dyDescent="0.2">
      <c r="T336" s="1">
        <v>22.5</v>
      </c>
      <c r="U336" s="21" t="str" cm="1">
        <f t="array" ref="U336">_xlfn.IFS(AND(T336&lt;$R$291,T336&gt;=0.5*$R$291),($R$291/T336)^$R$294,T336&lt;(0.5*$R$291),2^(1/2),AND($R$291&lt;=T336,T336&lt;=$R$292),"1,0000",AND(T336&gt;$R$292,T336&lt;=(3*$R$292)),($R$292/T336+(1-($R$292/T336))*(($R$292/T336)^$R$294))^-1,T336&gt;(3*$R$292),1/(((1/3)+(((1-(1/3))*((1/3)^$R$294))))))</f>
        <v>1,0000</v>
      </c>
      <c r="V336" s="21">
        <f t="shared" si="0"/>
        <v>22.5</v>
      </c>
      <c r="W336" s="21">
        <f t="shared" si="1"/>
        <v>1</v>
      </c>
      <c r="X336" s="21">
        <f t="shared" si="2"/>
        <v>0</v>
      </c>
      <c r="Y336" s="1">
        <v>1</v>
      </c>
    </row>
    <row r="337" spans="20:25" ht="20.100000000000001" customHeight="1" x14ac:dyDescent="0.2">
      <c r="T337" s="1">
        <v>23</v>
      </c>
      <c r="U337" s="21" t="str" cm="1">
        <f t="array" ref="U337">_xlfn.IFS(AND(T337&lt;$R$291,T337&gt;=0.5*$R$291),($R$291/T337)^$R$294,T337&lt;(0.5*$R$291),2^(1/2),AND($R$291&lt;=T337,T337&lt;=$R$292),"1,0000",AND(T337&gt;$R$292,T337&lt;=(3*$R$292)),($R$292/T337+(1-($R$292/T337))*(($R$292/T337)^$R$294))^-1,T337&gt;(3*$R$292),1/(((1/3)+(((1-(1/3))*((1/3)^$R$294))))))</f>
        <v>1,0000</v>
      </c>
      <c r="V337" s="21">
        <f t="shared" si="0"/>
        <v>23</v>
      </c>
      <c r="W337" s="21">
        <f t="shared" si="1"/>
        <v>1</v>
      </c>
      <c r="X337" s="21">
        <f t="shared" si="2"/>
        <v>0</v>
      </c>
      <c r="Y337" s="1">
        <v>1</v>
      </c>
    </row>
    <row r="338" spans="20:25" ht="20.100000000000001" customHeight="1" x14ac:dyDescent="0.2">
      <c r="T338" s="1">
        <v>23.5</v>
      </c>
      <c r="U338" s="21" t="str" cm="1">
        <f t="array" ref="U338">_xlfn.IFS(AND(T338&lt;$R$291,T338&gt;=0.5*$R$291),($R$291/T338)^$R$294,T338&lt;(0.5*$R$291),2^(1/2),AND($R$291&lt;=T338,T338&lt;=$R$292),"1,0000",AND(T338&gt;$R$292,T338&lt;=(3*$R$292)),($R$292/T338+(1-($R$292/T338))*(($R$292/T338)^$R$294))^-1,T338&gt;(3*$R$292),1/(((1/3)+(((1-(1/3))*((1/3)^$R$294))))))</f>
        <v>1,0000</v>
      </c>
      <c r="V338" s="21">
        <f t="shared" si="0"/>
        <v>23.5</v>
      </c>
      <c r="W338" s="21">
        <f t="shared" si="1"/>
        <v>1</v>
      </c>
      <c r="X338" s="21">
        <f t="shared" si="2"/>
        <v>0</v>
      </c>
      <c r="Y338" s="1">
        <v>1</v>
      </c>
    </row>
    <row r="339" spans="20:25" ht="20.100000000000001" customHeight="1" x14ac:dyDescent="0.2">
      <c r="T339" s="1">
        <v>24</v>
      </c>
      <c r="U339" s="21" t="str" cm="1">
        <f t="array" ref="U339">_xlfn.IFS(AND(T339&lt;$R$291,T339&gt;=0.5*$R$291),($R$291/T339)^$R$294,T339&lt;(0.5*$R$291),2^(1/2),AND($R$291&lt;=T339,T339&lt;=$R$292),"1,0000",AND(T339&gt;$R$292,T339&lt;=(3*$R$292)),($R$292/T339+(1-($R$292/T339))*(($R$292/T339)^$R$294))^-1,T339&gt;(3*$R$292),1/(((1/3)+(((1-(1/3))*((1/3)^$R$294))))))</f>
        <v>1,0000</v>
      </c>
      <c r="V339" s="21">
        <f t="shared" si="0"/>
        <v>24</v>
      </c>
      <c r="W339" s="21">
        <f t="shared" si="1"/>
        <v>1</v>
      </c>
      <c r="X339" s="21">
        <f t="shared" si="2"/>
        <v>0</v>
      </c>
      <c r="Y339" s="1">
        <v>1</v>
      </c>
    </row>
    <row r="340" spans="20:25" ht="20.100000000000001" customHeight="1" x14ac:dyDescent="0.2">
      <c r="T340" s="1">
        <v>24.5</v>
      </c>
      <c r="U340" s="21" t="str" cm="1">
        <f t="array" ref="U340">_xlfn.IFS(AND(T340&lt;$R$291,T340&gt;=0.5*$R$291),($R$291/T340)^$R$294,T340&lt;(0.5*$R$291),2^(1/2),AND($R$291&lt;=T340,T340&lt;=$R$292),"1,0000",AND(T340&gt;$R$292,T340&lt;=(3*$R$292)),($R$292/T340+(1-($R$292/T340))*(($R$292/T340)^$R$294))^-1,T340&gt;(3*$R$292),1/(((1/3)+(((1-(1/3))*((1/3)^$R$294))))))</f>
        <v>1,0000</v>
      </c>
      <c r="V340" s="21">
        <f t="shared" si="0"/>
        <v>24.5</v>
      </c>
      <c r="W340" s="21">
        <f t="shared" si="1"/>
        <v>1</v>
      </c>
      <c r="X340" s="21">
        <f t="shared" si="2"/>
        <v>0</v>
      </c>
      <c r="Y340" s="1">
        <v>1</v>
      </c>
    </row>
    <row r="341" spans="20:25" ht="20.100000000000001" customHeight="1" x14ac:dyDescent="0.2">
      <c r="T341" s="1">
        <v>25</v>
      </c>
      <c r="U341" s="21" t="str" cm="1">
        <f t="array" ref="U341">_xlfn.IFS(AND(T341&lt;$R$291,T341&gt;=0.5*$R$291),($R$291/T341)^$R$294,T341&lt;(0.5*$R$291),2^(1/2),AND($R$291&lt;=T341,T341&lt;=$R$292),"1,0000",AND(T341&gt;$R$292,T341&lt;=(3*$R$292)),($R$292/T341+(1-($R$292/T341))*(($R$292/T341)^$R$294))^-1,T341&gt;(3*$R$292),1/(((1/3)+(((1-(1/3))*((1/3)^$R$294))))))</f>
        <v>1,0000</v>
      </c>
      <c r="V341" s="21">
        <f t="shared" si="0"/>
        <v>25</v>
      </c>
      <c r="W341" s="21">
        <f t="shared" si="1"/>
        <v>1</v>
      </c>
      <c r="X341" s="21">
        <f t="shared" si="2"/>
        <v>0</v>
      </c>
      <c r="Y341" s="1">
        <v>1</v>
      </c>
    </row>
    <row r="342" spans="20:25" ht="20.100000000000001" customHeight="1" x14ac:dyDescent="0.2">
      <c r="T342" s="1">
        <v>25.5</v>
      </c>
      <c r="U342" s="21" t="str" cm="1">
        <f t="array" ref="U342">_xlfn.IFS(AND(T342&lt;$R$291,T342&gt;=0.5*$R$291),($R$291/T342)^$R$294,T342&lt;(0.5*$R$291),2^(1/2),AND($R$291&lt;=T342,T342&lt;=$R$292),"1,0000",AND(T342&gt;$R$292,T342&lt;=(3*$R$292)),($R$292/T342+(1-($R$292/T342))*(($R$292/T342)^$R$294))^-1,T342&gt;(3*$R$292),1/(((1/3)+(((1-(1/3))*((1/3)^$R$294))))))</f>
        <v>1,0000</v>
      </c>
      <c r="V342" s="21">
        <f t="shared" si="0"/>
        <v>25.5</v>
      </c>
      <c r="W342" s="21">
        <f t="shared" si="1"/>
        <v>1</v>
      </c>
      <c r="X342" s="21">
        <f t="shared" si="2"/>
        <v>0</v>
      </c>
      <c r="Y342" s="1">
        <v>1</v>
      </c>
    </row>
    <row r="343" spans="20:25" ht="20.100000000000001" customHeight="1" x14ac:dyDescent="0.2">
      <c r="T343" s="1">
        <v>26</v>
      </c>
      <c r="U343" s="21" t="str" cm="1">
        <f t="array" ref="U343">_xlfn.IFS(AND(T343&lt;$R$291,T343&gt;=0.5*$R$291),($R$291/T343)^$R$294,T343&lt;(0.5*$R$291),2^(1/2),AND($R$291&lt;=T343,T343&lt;=$R$292),"1,0000",AND(T343&gt;$R$292,T343&lt;=(3*$R$292)),($R$292/T343+(1-($R$292/T343))*(($R$292/T343)^$R$294))^-1,T343&gt;(3*$R$292),1/(((1/3)+(((1-(1/3))*((1/3)^$R$294))))))</f>
        <v>1,0000</v>
      </c>
      <c r="V343" s="21">
        <f t="shared" si="0"/>
        <v>26</v>
      </c>
      <c r="W343" s="21">
        <f t="shared" si="1"/>
        <v>1</v>
      </c>
      <c r="X343" s="21">
        <f t="shared" si="2"/>
        <v>0</v>
      </c>
      <c r="Y343" s="1">
        <v>1</v>
      </c>
    </row>
    <row r="344" spans="20:25" ht="20.100000000000001" customHeight="1" x14ac:dyDescent="0.2">
      <c r="T344" s="1">
        <v>26.5</v>
      </c>
      <c r="U344" s="21" t="str" cm="1">
        <f t="array" ref="U344">_xlfn.IFS(AND(T344&lt;$R$291,T344&gt;=0.5*$R$291),($R$291/T344)^$R$294,T344&lt;(0.5*$R$291),2^(1/2),AND($R$291&lt;=T344,T344&lt;=$R$292),"1,0000",AND(T344&gt;$R$292,T344&lt;=(3*$R$292)),($R$292/T344+(1-($R$292/T344))*(($R$292/T344)^$R$294))^-1,T344&gt;(3*$R$292),1/(((1/3)+(((1-(1/3))*((1/3)^$R$294))))))</f>
        <v>1,0000</v>
      </c>
      <c r="V344" s="21">
        <f t="shared" si="0"/>
        <v>26.5</v>
      </c>
      <c r="W344" s="21">
        <f t="shared" si="1"/>
        <v>1</v>
      </c>
      <c r="X344" s="21">
        <f t="shared" si="2"/>
        <v>0</v>
      </c>
      <c r="Y344" s="1">
        <v>1</v>
      </c>
    </row>
    <row r="345" spans="20:25" ht="20.100000000000001" customHeight="1" x14ac:dyDescent="0.2">
      <c r="T345" s="1">
        <v>27</v>
      </c>
      <c r="U345" s="21" t="str" cm="1">
        <f t="array" ref="U345">_xlfn.IFS(AND(T345&lt;$R$291,T345&gt;=0.5*$R$291),($R$291/T345)^$R$294,T345&lt;(0.5*$R$291),2^(1/2),AND($R$291&lt;=T345,T345&lt;=$R$292),"1,0000",AND(T345&gt;$R$292,T345&lt;=(3*$R$292)),($R$292/T345+(1-($R$292/T345))*(($R$292/T345)^$R$294))^-1,T345&gt;(3*$R$292),1/(((1/3)+(((1-(1/3))*((1/3)^$R$294))))))</f>
        <v>1,0000</v>
      </c>
      <c r="V345" s="21">
        <f t="shared" si="0"/>
        <v>27</v>
      </c>
      <c r="W345" s="21">
        <f t="shared" si="1"/>
        <v>1</v>
      </c>
      <c r="X345" s="21">
        <f t="shared" si="2"/>
        <v>0</v>
      </c>
      <c r="Y345" s="1">
        <v>1</v>
      </c>
    </row>
    <row r="346" spans="20:25" ht="20.100000000000001" customHeight="1" x14ac:dyDescent="0.2">
      <c r="T346" s="1">
        <v>27.5</v>
      </c>
      <c r="U346" s="21" t="str" cm="1">
        <f t="array" ref="U346">_xlfn.IFS(AND(T346&lt;$R$291,T346&gt;=0.5*$R$291),($R$291/T346)^$R$294,T346&lt;(0.5*$R$291),2^(1/2),AND($R$291&lt;=T346,T346&lt;=$R$292),"1,0000",AND(T346&gt;$R$292,T346&lt;=(3*$R$292)),($R$292/T346+(1-($R$292/T346))*(($R$292/T346)^$R$294))^-1,T346&gt;(3*$R$292),1/(((1/3)+(((1-(1/3))*((1/3)^$R$294))))))</f>
        <v>1,0000</v>
      </c>
      <c r="V346" s="21">
        <f t="shared" si="0"/>
        <v>27.5</v>
      </c>
      <c r="W346" s="21">
        <f t="shared" si="1"/>
        <v>1</v>
      </c>
      <c r="X346" s="21">
        <f t="shared" si="2"/>
        <v>0</v>
      </c>
      <c r="Y346" s="1">
        <v>1</v>
      </c>
    </row>
    <row r="347" spans="20:25" ht="20.100000000000001" customHeight="1" x14ac:dyDescent="0.2">
      <c r="T347" s="1">
        <v>28</v>
      </c>
      <c r="U347" s="21" t="str" cm="1">
        <f t="array" ref="U347">_xlfn.IFS(AND(T347&lt;$R$291,T347&gt;=0.5*$R$291),($R$291/T347)^$R$294,T347&lt;(0.5*$R$291),2^(1/2),AND($R$291&lt;=T347,T347&lt;=$R$292),"1,0000",AND(T347&gt;$R$292,T347&lt;=(3*$R$292)),($R$292/T347+(1-($R$292/T347))*(($R$292/T347)^$R$294))^-1,T347&gt;(3*$R$292),1/(((1/3)+(((1-(1/3))*((1/3)^$R$294))))))</f>
        <v>1,0000</v>
      </c>
      <c r="V347" s="21">
        <f t="shared" si="0"/>
        <v>28</v>
      </c>
      <c r="W347" s="21">
        <f t="shared" si="1"/>
        <v>1</v>
      </c>
      <c r="X347" s="21">
        <f t="shared" si="2"/>
        <v>0</v>
      </c>
      <c r="Y347" s="1">
        <v>1</v>
      </c>
    </row>
    <row r="348" spans="20:25" ht="20.100000000000001" customHeight="1" x14ac:dyDescent="0.2">
      <c r="T348" s="1">
        <v>28.5</v>
      </c>
      <c r="U348" s="21" t="str" cm="1">
        <f t="array" ref="U348">_xlfn.IFS(AND(T348&lt;$R$291,T348&gt;=0.5*$R$291),($R$291/T348)^$R$294,T348&lt;(0.5*$R$291),2^(1/2),AND($R$291&lt;=T348,T348&lt;=$R$292),"1,0000",AND(T348&gt;$R$292,T348&lt;=(3*$R$292)),($R$292/T348+(1-($R$292/T348))*(($R$292/T348)^$R$294))^-1,T348&gt;(3*$R$292),1/(((1/3)+(((1-(1/3))*((1/3)^$R$294))))))</f>
        <v>1,0000</v>
      </c>
      <c r="V348" s="21">
        <f t="shared" si="0"/>
        <v>28.5</v>
      </c>
      <c r="W348" s="21">
        <f t="shared" si="1"/>
        <v>1</v>
      </c>
      <c r="X348" s="21">
        <f t="shared" si="2"/>
        <v>0</v>
      </c>
      <c r="Y348" s="1">
        <v>1</v>
      </c>
    </row>
    <row r="349" spans="20:25" ht="20.100000000000001" customHeight="1" x14ac:dyDescent="0.2">
      <c r="T349" s="1">
        <v>29</v>
      </c>
      <c r="U349" s="21" t="str" cm="1">
        <f t="array" ref="U349">_xlfn.IFS(AND(T349&lt;$R$291,T349&gt;=0.5*$R$291),($R$291/T349)^$R$294,T349&lt;(0.5*$R$291),2^(1/2),AND($R$291&lt;=T349,T349&lt;=$R$292),"1,0000",AND(T349&gt;$R$292,T349&lt;=(3*$R$292)),($R$292/T349+(1-($R$292/T349))*(($R$292/T349)^$R$294))^-1,T349&gt;(3*$R$292),1/(((1/3)+(((1-(1/3))*((1/3)^$R$294))))))</f>
        <v>1,0000</v>
      </c>
      <c r="V349" s="21">
        <f t="shared" si="0"/>
        <v>29</v>
      </c>
      <c r="W349" s="21">
        <f t="shared" si="1"/>
        <v>1</v>
      </c>
      <c r="X349" s="21">
        <f t="shared" si="2"/>
        <v>0</v>
      </c>
      <c r="Y349" s="1">
        <v>1</v>
      </c>
    </row>
    <row r="350" spans="20:25" ht="20.100000000000001" customHeight="1" x14ac:dyDescent="0.2">
      <c r="T350" s="1">
        <v>29.5</v>
      </c>
      <c r="U350" s="21" t="str" cm="1">
        <f t="array" ref="U350">_xlfn.IFS(AND(T350&lt;$R$291,T350&gt;=0.5*$R$291),($R$291/T350)^$R$294,T350&lt;(0.5*$R$291),2^(1/2),AND($R$291&lt;=T350,T350&lt;=$R$292),"1,0000",AND(T350&gt;$R$292,T350&lt;=(3*$R$292)),($R$292/T350+(1-($R$292/T350))*(($R$292/T350)^$R$294))^-1,T350&gt;(3*$R$292),1/(((1/3)+(((1-(1/3))*((1/3)^$R$294))))))</f>
        <v>1,0000</v>
      </c>
      <c r="V350" s="21">
        <f t="shared" si="0"/>
        <v>29.5</v>
      </c>
      <c r="W350" s="21">
        <f t="shared" si="1"/>
        <v>1</v>
      </c>
      <c r="X350" s="21">
        <f t="shared" si="2"/>
        <v>0</v>
      </c>
      <c r="Y350" s="1">
        <v>1</v>
      </c>
    </row>
    <row r="351" spans="20:25" ht="20.100000000000001" customHeight="1" x14ac:dyDescent="0.2">
      <c r="T351" s="1">
        <v>30</v>
      </c>
      <c r="U351" s="21" t="str" cm="1">
        <f t="array" ref="U351">_xlfn.IFS(AND(T351&lt;$R$291,T351&gt;=0.5*$R$291),($R$291/T351)^$R$294,T351&lt;(0.5*$R$291),2^(1/2),AND($R$291&lt;=T351,T351&lt;=$R$292),"1,0000",AND(T351&gt;$R$292,T351&lt;=(3*$R$292)),($R$292/T351+(1-($R$292/T351))*(($R$292/T351)^$R$294))^-1,T351&gt;(3*$R$292),1/(((1/3)+(((1-(1/3))*((1/3)^$R$294))))))</f>
        <v>1,0000</v>
      </c>
      <c r="V351" s="21">
        <f t="shared" si="0"/>
        <v>30</v>
      </c>
      <c r="W351" s="21">
        <f t="shared" si="1"/>
        <v>1</v>
      </c>
      <c r="X351" s="21">
        <f t="shared" si="2"/>
        <v>0</v>
      </c>
      <c r="Y351" s="1">
        <v>1</v>
      </c>
    </row>
    <row r="352" spans="20:25" ht="20.100000000000001" customHeight="1" x14ac:dyDescent="0.2">
      <c r="T352" s="1">
        <v>30.5</v>
      </c>
      <c r="U352" s="21" t="str" cm="1">
        <f t="array" ref="U352">_xlfn.IFS(AND(T352&lt;$R$291,T352&gt;=0.5*$R$291),($R$291/T352)^$R$294,T352&lt;(0.5*$R$291),2^(1/2),AND($R$291&lt;=T352,T352&lt;=$R$292),"1,0000",AND(T352&gt;$R$292,T352&lt;=(3*$R$292)),($R$292/T352+(1-($R$292/T352))*(($R$292/T352)^$R$294))^-1,T352&gt;(3*$R$292),1/(((1/3)+(((1-(1/3))*((1/3)^$R$294))))))</f>
        <v>1,0000</v>
      </c>
      <c r="V352" s="21">
        <f t="shared" si="0"/>
        <v>30.5</v>
      </c>
      <c r="W352" s="21">
        <f t="shared" si="1"/>
        <v>1</v>
      </c>
      <c r="X352" s="21">
        <f t="shared" si="2"/>
        <v>0</v>
      </c>
      <c r="Y352" s="1">
        <v>1</v>
      </c>
    </row>
    <row r="353" spans="20:25" ht="20.100000000000001" customHeight="1" x14ac:dyDescent="0.2">
      <c r="T353" s="1">
        <v>31</v>
      </c>
      <c r="U353" s="21" t="str" cm="1">
        <f t="array" ref="U353">_xlfn.IFS(AND(T353&lt;$R$291,T353&gt;=0.5*$R$291),($R$291/T353)^$R$294,T353&lt;(0.5*$R$291),2^(1/2),AND($R$291&lt;=T353,T353&lt;=$R$292),"1,0000",AND(T353&gt;$R$292,T353&lt;=(3*$R$292)),($R$292/T353+(1-($R$292/T353))*(($R$292/T353)^$R$294))^-1,T353&gt;(3*$R$292),1/(((1/3)+(((1-(1/3))*((1/3)^$R$294))))))</f>
        <v>1,0000</v>
      </c>
      <c r="V353" s="21">
        <f t="shared" si="0"/>
        <v>31</v>
      </c>
      <c r="W353" s="21">
        <f t="shared" si="1"/>
        <v>1</v>
      </c>
      <c r="X353" s="21">
        <f t="shared" si="2"/>
        <v>0</v>
      </c>
      <c r="Y353" s="1">
        <v>1</v>
      </c>
    </row>
    <row r="354" spans="20:25" ht="20.100000000000001" customHeight="1" x14ac:dyDescent="0.2">
      <c r="T354" s="1">
        <v>31.5</v>
      </c>
      <c r="U354" s="21" t="str" cm="1">
        <f t="array" ref="U354">_xlfn.IFS(AND(T354&lt;$R$291,T354&gt;=0.5*$R$291),($R$291/T354)^$R$294,T354&lt;(0.5*$R$291),2^(1/2),AND($R$291&lt;=T354,T354&lt;=$R$292),"1,0000",AND(T354&gt;$R$292,T354&lt;=(3*$R$292)),($R$292/T354+(1-($R$292/T354))*(($R$292/T354)^$R$294))^-1,T354&gt;(3*$R$292),1/(((1/3)+(((1-(1/3))*((1/3)^$R$294))))))</f>
        <v>1,0000</v>
      </c>
      <c r="V354" s="21">
        <f t="shared" si="0"/>
        <v>31.5</v>
      </c>
      <c r="W354" s="21">
        <f t="shared" si="1"/>
        <v>1</v>
      </c>
      <c r="X354" s="21">
        <f t="shared" si="2"/>
        <v>0</v>
      </c>
      <c r="Y354" s="1">
        <v>1</v>
      </c>
    </row>
    <row r="355" spans="20:25" ht="20.100000000000001" customHeight="1" x14ac:dyDescent="0.2">
      <c r="T355" s="1">
        <v>32</v>
      </c>
      <c r="U355" s="21" t="str" cm="1">
        <f t="array" ref="U355">_xlfn.IFS(AND(T355&lt;$R$291,T355&gt;=0.5*$R$291),($R$291/T355)^$R$294,T355&lt;(0.5*$R$291),2^(1/2),AND($R$291&lt;=T355,T355&lt;=$R$292),"1,0000",AND(T355&gt;$R$292,T355&lt;=(3*$R$292)),($R$292/T355+(1-($R$292/T355))*(($R$292/T355)^$R$294))^-1,T355&gt;(3*$R$292),1/(((1/3)+(((1-(1/3))*((1/3)^$R$294))))))</f>
        <v>1,0000</v>
      </c>
      <c r="V355" s="21">
        <f t="shared" si="0"/>
        <v>32</v>
      </c>
      <c r="W355" s="21">
        <f t="shared" si="1"/>
        <v>1</v>
      </c>
      <c r="X355" s="21">
        <f t="shared" si="2"/>
        <v>0</v>
      </c>
      <c r="Y355" s="1">
        <v>1</v>
      </c>
    </row>
    <row r="356" spans="20:25" ht="20.100000000000001" customHeight="1" x14ac:dyDescent="0.2">
      <c r="T356" s="1">
        <v>32.5</v>
      </c>
      <c r="U356" s="21" t="str" cm="1">
        <f t="array" ref="U356">_xlfn.IFS(AND(T356&lt;$R$291,T356&gt;=0.5*$R$291),($R$291/T356)^$R$294,T356&lt;(0.5*$R$291),2^(1/2),AND($R$291&lt;=T356,T356&lt;=$R$292),"1,0000",AND(T356&gt;$R$292,T356&lt;=(3*$R$292)),($R$292/T356+(1-($R$292/T356))*(($R$292/T356)^$R$294))^-1,T356&gt;(3*$R$292),1/(((1/3)+(((1-(1/3))*((1/3)^$R$294))))))</f>
        <v>1,0000</v>
      </c>
      <c r="V356" s="21">
        <f t="shared" si="0"/>
        <v>32.5</v>
      </c>
      <c r="W356" s="21">
        <f t="shared" si="1"/>
        <v>1</v>
      </c>
      <c r="X356" s="21">
        <f t="shared" si="2"/>
        <v>0</v>
      </c>
      <c r="Y356" s="1">
        <v>1</v>
      </c>
    </row>
    <row r="357" spans="20:25" ht="20.100000000000001" customHeight="1" x14ac:dyDescent="0.2">
      <c r="T357" s="1">
        <v>33</v>
      </c>
      <c r="U357" s="21" t="str" cm="1">
        <f t="array" ref="U357">_xlfn.IFS(AND(T357&lt;$R$291,T357&gt;=0.5*$R$291),($R$291/T357)^$R$294,T357&lt;(0.5*$R$291),2^(1/2),AND($R$291&lt;=T357,T357&lt;=$R$292),"1,0000",AND(T357&gt;$R$292,T357&lt;=(3*$R$292)),($R$292/T357+(1-($R$292/T357))*(($R$292/T357)^$R$294))^-1,T357&gt;(3*$R$292),1/(((1/3)+(((1-(1/3))*((1/3)^$R$294))))))</f>
        <v>1,0000</v>
      </c>
      <c r="V357" s="21">
        <f t="shared" ref="V357:V420" si="3">T357</f>
        <v>33</v>
      </c>
      <c r="W357" s="21">
        <f t="shared" ref="W357:W420" si="4">1/U357</f>
        <v>1</v>
      </c>
      <c r="X357" s="21">
        <f t="shared" ref="X357:X420" si="5">W357-1</f>
        <v>0</v>
      </c>
      <c r="Y357" s="1">
        <v>1</v>
      </c>
    </row>
    <row r="358" spans="20:25" ht="20.100000000000001" customHeight="1" x14ac:dyDescent="0.2">
      <c r="T358" s="1">
        <v>33.5</v>
      </c>
      <c r="U358" s="21" t="str" cm="1">
        <f t="array" ref="U358">_xlfn.IFS(AND(T358&lt;$R$291,T358&gt;=0.5*$R$291),($R$291/T358)^$R$294,T358&lt;(0.5*$R$291),2^(1/2),AND($R$291&lt;=T358,T358&lt;=$R$292),"1,0000",AND(T358&gt;$R$292,T358&lt;=(3*$R$292)),($R$292/T358+(1-($R$292/T358))*(($R$292/T358)^$R$294))^-1,T358&gt;(3*$R$292),1/(((1/3)+(((1-(1/3))*((1/3)^$R$294))))))</f>
        <v>1,0000</v>
      </c>
      <c r="V358" s="21">
        <f t="shared" si="3"/>
        <v>33.5</v>
      </c>
      <c r="W358" s="21">
        <f t="shared" si="4"/>
        <v>1</v>
      </c>
      <c r="X358" s="21">
        <f t="shared" si="5"/>
        <v>0</v>
      </c>
      <c r="Y358" s="1">
        <v>1</v>
      </c>
    </row>
    <row r="359" spans="20:25" ht="20.100000000000001" customHeight="1" x14ac:dyDescent="0.2">
      <c r="T359" s="1">
        <v>34</v>
      </c>
      <c r="U359" s="21" t="str" cm="1">
        <f t="array" ref="U359">_xlfn.IFS(AND(T359&lt;$R$291,T359&gt;=0.5*$R$291),($R$291/T359)^$R$294,T359&lt;(0.5*$R$291),2^(1/2),AND($R$291&lt;=T359,T359&lt;=$R$292),"1,0000",AND(T359&gt;$R$292,T359&lt;=(3*$R$292)),($R$292/T359+(1-($R$292/T359))*(($R$292/T359)^$R$294))^-1,T359&gt;(3*$R$292),1/(((1/3)+(((1-(1/3))*((1/3)^$R$294))))))</f>
        <v>1,0000</v>
      </c>
      <c r="V359" s="21">
        <f t="shared" si="3"/>
        <v>34</v>
      </c>
      <c r="W359" s="21">
        <f t="shared" si="4"/>
        <v>1</v>
      </c>
      <c r="X359" s="21">
        <f t="shared" si="5"/>
        <v>0</v>
      </c>
      <c r="Y359" s="1">
        <v>1</v>
      </c>
    </row>
    <row r="360" spans="20:25" ht="20.100000000000001" customHeight="1" x14ac:dyDescent="0.2">
      <c r="T360" s="1">
        <v>34.5</v>
      </c>
      <c r="U360" s="21" t="str" cm="1">
        <f t="array" ref="U360">_xlfn.IFS(AND(T360&lt;$R$291,T360&gt;=0.5*$R$291),($R$291/T360)^$R$294,T360&lt;(0.5*$R$291),2^(1/2),AND($R$291&lt;=T360,T360&lt;=$R$292),"1,0000",AND(T360&gt;$R$292,T360&lt;=(3*$R$292)),($R$292/T360+(1-($R$292/T360))*(($R$292/T360)^$R$294))^-1,T360&gt;(3*$R$292),1/(((1/3)+(((1-(1/3))*((1/3)^$R$294))))))</f>
        <v>1,0000</v>
      </c>
      <c r="V360" s="21">
        <f t="shared" si="3"/>
        <v>34.5</v>
      </c>
      <c r="W360" s="21">
        <f t="shared" si="4"/>
        <v>1</v>
      </c>
      <c r="X360" s="21">
        <f t="shared" si="5"/>
        <v>0</v>
      </c>
      <c r="Y360" s="1">
        <v>1</v>
      </c>
    </row>
    <row r="361" spans="20:25" ht="20.100000000000001" customHeight="1" x14ac:dyDescent="0.2">
      <c r="T361" s="1">
        <v>35</v>
      </c>
      <c r="U361" s="21" t="str" cm="1">
        <f t="array" ref="U361">_xlfn.IFS(AND(T361&lt;$R$291,T361&gt;=0.5*$R$291),($R$291/T361)^$R$294,T361&lt;(0.5*$R$291),2^(1/2),AND($R$291&lt;=T361,T361&lt;=$R$292),"1,0000",AND(T361&gt;$R$292,T361&lt;=(3*$R$292)),($R$292/T361+(1-($R$292/T361))*(($R$292/T361)^$R$294))^-1,T361&gt;(3*$R$292),1/(((1/3)+(((1-(1/3))*((1/3)^$R$294))))))</f>
        <v>1,0000</v>
      </c>
      <c r="V361" s="21">
        <f t="shared" si="3"/>
        <v>35</v>
      </c>
      <c r="W361" s="21">
        <f t="shared" si="4"/>
        <v>1</v>
      </c>
      <c r="X361" s="21">
        <f t="shared" si="5"/>
        <v>0</v>
      </c>
      <c r="Y361" s="1">
        <v>1</v>
      </c>
    </row>
    <row r="362" spans="20:25" ht="20.100000000000001" customHeight="1" x14ac:dyDescent="0.2">
      <c r="T362" s="1">
        <v>35.5</v>
      </c>
      <c r="U362" s="21" cm="1">
        <f t="array" ref="U362">_xlfn.IFS(AND(T362&lt;$R$291,T362&gt;=0.5*$R$291),($R$291/T362)^$R$294,T362&lt;(0.5*$R$291),2^(1/2),AND($R$291&lt;=T362,T362&lt;=$R$292),"1,0000",AND(T362&gt;$R$292,T362&lt;=(3*$R$292)),($R$292/T362+(1-($R$292/T362))*(($R$292/T362)^$R$294))^-1,T362&gt;(3*$R$292),1/(((1/3)+(((1-(1/3))*((1/3)^$R$294))))))</f>
        <v>1.0000995483083917</v>
      </c>
      <c r="V362" s="21">
        <f t="shared" si="3"/>
        <v>35.5</v>
      </c>
      <c r="W362" s="21">
        <f t="shared" si="4"/>
        <v>0.99990046160048762</v>
      </c>
      <c r="X362" s="21">
        <f t="shared" si="5"/>
        <v>-9.9538399512377751E-5</v>
      </c>
      <c r="Y362" s="1">
        <v>1</v>
      </c>
    </row>
    <row r="363" spans="20:25" ht="20.100000000000001" customHeight="1" x14ac:dyDescent="0.2">
      <c r="T363" s="1">
        <v>36</v>
      </c>
      <c r="U363" s="21" cm="1">
        <f t="array" ref="U363">_xlfn.IFS(AND(T363&lt;$R$291,T363&gt;=0.5*$R$291),($R$291/T363)^$R$294,T363&lt;(0.5*$R$291),2^(1/2),AND($R$291&lt;=T363,T363&lt;=$R$292),"1,0000",AND(T363&gt;$R$292,T363&lt;=(3*$R$292)),($R$292/T363+(1-($R$292/T363))*(($R$292/T363)^$R$294))^-1,T363&gt;(3*$R$292),1/(((1/3)+(((1-(1/3))*((1/3)^$R$294))))))</f>
        <v>1.0003886705287752</v>
      </c>
      <c r="V363" s="21">
        <f t="shared" si="3"/>
        <v>36</v>
      </c>
      <c r="W363" s="21">
        <f t="shared" si="4"/>
        <v>0.99961148047731307</v>
      </c>
      <c r="X363" s="21">
        <f t="shared" si="5"/>
        <v>-3.8851952268692536E-4</v>
      </c>
      <c r="Y363" s="1">
        <v>1</v>
      </c>
    </row>
    <row r="364" spans="20:25" ht="20.100000000000001" customHeight="1" x14ac:dyDescent="0.2">
      <c r="T364" s="1">
        <v>36.5</v>
      </c>
      <c r="U364" s="21" cm="1">
        <f t="array" ref="U364">_xlfn.IFS(AND(T364&lt;$R$291,T364&gt;=0.5*$R$291),($R$291/T364)^$R$294,T364&lt;(0.5*$R$291),2^(1/2),AND($R$291&lt;=T364,T364&lt;=$R$292),"1,0000",AND(T364&gt;$R$292,T364&lt;=(3*$R$292)),($R$292/T364+(1-($R$292/T364))*(($R$292/T364)^$R$294))^-1,T364&gt;(3*$R$292),1/(((1/3)+(((1-(1/3))*((1/3)^$R$294))))))</f>
        <v>1.0008540235343784</v>
      </c>
      <c r="V364" s="21">
        <f t="shared" si="3"/>
        <v>36.5</v>
      </c>
      <c r="W364" s="21">
        <f t="shared" si="4"/>
        <v>0.99914670519946303</v>
      </c>
      <c r="X364" s="21">
        <f t="shared" si="5"/>
        <v>-8.5329480053697448E-4</v>
      </c>
      <c r="Y364" s="1">
        <v>1</v>
      </c>
    </row>
    <row r="365" spans="20:25" ht="20.100000000000001" customHeight="1" x14ac:dyDescent="0.2">
      <c r="T365" s="1">
        <v>37</v>
      </c>
      <c r="U365" s="21" cm="1">
        <f t="array" ref="U365">_xlfn.IFS(AND(T365&lt;$R$291,T365&gt;=0.5*$R$291),($R$291/T365)^$R$294,T365&lt;(0.5*$R$291),2^(1/2),AND($R$291&lt;=T365,T365&lt;=$R$292),"1,0000",AND(T365&gt;$R$292,T365&lt;=(3*$R$292)),($R$292/T365+(1-($R$292/T365))*(($R$292/T365)^$R$294))^-1,T365&gt;(3*$R$292),1/(((1/3)+(((1-(1/3))*((1/3)^$R$294))))))</f>
        <v>1.0014834121083083</v>
      </c>
      <c r="V365" s="21">
        <f t="shared" si="3"/>
        <v>37</v>
      </c>
      <c r="W365" s="21">
        <f t="shared" si="4"/>
        <v>0.99851878514374448</v>
      </c>
      <c r="X365" s="21">
        <f t="shared" si="5"/>
        <v>-1.4812148562555194E-3</v>
      </c>
      <c r="Y365" s="1">
        <v>1</v>
      </c>
    </row>
    <row r="366" spans="20:25" ht="20.100000000000001" customHeight="1" x14ac:dyDescent="0.2">
      <c r="T366" s="1">
        <v>37.5</v>
      </c>
      <c r="U366" s="21" cm="1">
        <f t="array" ref="U366">_xlfn.IFS(AND(T366&lt;$R$291,T366&gt;=0.5*$R$291),($R$291/T366)^$R$294,T366&lt;(0.5*$R$291),2^(1/2),AND($R$291&lt;=T366,T366&lt;=$R$292),"1,0000",AND(T366&gt;$R$292,T366&lt;=(3*$R$292)),($R$292/T366+(1-($R$292/T366))*(($R$292/T366)^$R$294))^-1,T366&gt;(3*$R$292),1/(((1/3)+(((1-(1/3))*((1/3)^$R$294))))))</f>
        <v>1.0022656694487897</v>
      </c>
      <c r="V366" s="21">
        <f t="shared" si="3"/>
        <v>37.5</v>
      </c>
      <c r="W366" s="21">
        <f t="shared" si="4"/>
        <v>0.99773945220528626</v>
      </c>
      <c r="X366" s="21">
        <f t="shared" si="5"/>
        <v>-2.2605477947137409E-3</v>
      </c>
      <c r="Y366" s="1">
        <v>1</v>
      </c>
    </row>
    <row r="367" spans="20:25" ht="20.100000000000001" customHeight="1" x14ac:dyDescent="0.2">
      <c r="T367" s="1">
        <v>38</v>
      </c>
      <c r="U367" s="21" cm="1">
        <f t="array" ref="U367">_xlfn.IFS(AND(T367&lt;$R$291,T367&gt;=0.5*$R$291),($R$291/T367)^$R$294,T367&lt;(0.5*$R$291),2^(1/2),AND($R$291&lt;=T367,T367&lt;=$R$292),"1,0000",AND(T367&gt;$R$292,T367&lt;=(3*$R$292)),($R$292/T367+(1-($R$292/T367))*(($R$292/T367)^$R$294))^-1,T367&gt;(3*$R$292),1/(((1/3)+(((1-(1/3))*((1/3)^$R$294))))))</f>
        <v>1.0031905522532976</v>
      </c>
      <c r="V367" s="21">
        <f t="shared" si="3"/>
        <v>38</v>
      </c>
      <c r="W367" s="21">
        <f t="shared" si="4"/>
        <v>0.99681959499505735</v>
      </c>
      <c r="X367" s="21">
        <f t="shared" si="5"/>
        <v>-3.1804050049426547E-3</v>
      </c>
      <c r="Y367" s="1">
        <v>1</v>
      </c>
    </row>
    <row r="368" spans="20:25" ht="20.100000000000001" customHeight="1" x14ac:dyDescent="0.2">
      <c r="T368" s="1">
        <v>38.5</v>
      </c>
      <c r="U368" s="21" cm="1">
        <f t="array" ref="U368">_xlfn.IFS(AND(T368&lt;$R$291,T368&gt;=0.5*$R$291),($R$291/T368)^$R$294,T368&lt;(0.5*$R$291),2^(1/2),AND($R$291&lt;=T368,T368&lt;=$R$292),"1,0000",AND(T368&gt;$R$292,T368&lt;=(3*$R$292)),($R$292/T368+(1-($R$292/T368))*(($R$292/T368)^$R$294))^-1,T368&gt;(3*$R$292),1/(((1/3)+(((1-(1/3))*((1/3)^$R$294))))))</f>
        <v>1.0042486483498012</v>
      </c>
      <c r="V368" s="21">
        <f t="shared" si="3"/>
        <v>38.5</v>
      </c>
      <c r="W368" s="21">
        <f t="shared" si="4"/>
        <v>0.99576932629505388</v>
      </c>
      <c r="X368" s="21">
        <f t="shared" si="5"/>
        <v>-4.2306737049461196E-3</v>
      </c>
      <c r="Y368" s="1">
        <v>1</v>
      </c>
    </row>
    <row r="369" spans="20:25" ht="20.100000000000001" customHeight="1" x14ac:dyDescent="0.2">
      <c r="T369" s="1">
        <v>39</v>
      </c>
      <c r="U369" s="21" cm="1">
        <f t="array" ref="U369">_xlfn.IFS(AND(T369&lt;$R$291,T369&gt;=0.5*$R$291),($R$291/T369)^$R$294,T369&lt;(0.5*$R$291),2^(1/2),AND($R$291&lt;=T369,T369&lt;=$R$292),"1,0000",AND(T369&gt;$R$292,T369&lt;=(3*$R$292)),($R$292/T369+(1-($R$292/T369))*(($R$292/T369)^$R$294))^-1,T369&gt;(3*$R$292),1/(((1/3)+(((1-(1/3))*((1/3)^$R$294))))))</f>
        <v>1.0054312951605149</v>
      </c>
      <c r="V369" s="21">
        <f t="shared" si="3"/>
        <v>39</v>
      </c>
      <c r="W369" s="21">
        <f t="shared" si="4"/>
        <v>0.99459804445449673</v>
      </c>
      <c r="X369" s="21">
        <f t="shared" si="5"/>
        <v>-5.4019555455032675E-3</v>
      </c>
      <c r="Y369" s="1">
        <v>1</v>
      </c>
    </row>
    <row r="370" spans="20:25" ht="20.100000000000001" customHeight="1" x14ac:dyDescent="0.2">
      <c r="T370" s="1">
        <v>39.5</v>
      </c>
      <c r="U370" s="21" cm="1">
        <f t="array" ref="U370">_xlfn.IFS(AND(T370&lt;$R$291,T370&gt;=0.5*$R$291),($R$291/T370)^$R$294,T370&lt;(0.5*$R$291),2^(1/2),AND($R$291&lt;=T370,T370&lt;=$R$292),"1,0000",AND(T370&gt;$R$292,T370&lt;=(3*$R$292)),($R$292/T370+(1-($R$292/T370))*(($R$292/T370)^$R$294))^-1,T370&gt;(3*$R$292),1/(((1/3)+(((1-(1/3))*((1/3)^$R$294))))))</f>
        <v>1.0067305075460966</v>
      </c>
      <c r="V370" s="21">
        <f t="shared" si="3"/>
        <v>39.5</v>
      </c>
      <c r="W370" s="21">
        <f t="shared" si="4"/>
        <v>0.9933144893338911</v>
      </c>
      <c r="X370" s="21">
        <f t="shared" si="5"/>
        <v>-6.6855106661088959E-3</v>
      </c>
      <c r="Y370" s="1">
        <v>1</v>
      </c>
    </row>
    <row r="371" spans="20:25" ht="20.100000000000001" customHeight="1" x14ac:dyDescent="0.2">
      <c r="T371" s="1">
        <v>40</v>
      </c>
      <c r="U371" s="21" cm="1">
        <f t="array" ref="U371">_xlfn.IFS(AND(T371&lt;$R$291,T371&gt;=0.5*$R$291),($R$291/T371)^$R$294,T371&lt;(0.5*$R$291),2^(1/2),AND($R$291&lt;=T371,T371&lt;=$R$292),"1,0000",AND(T371&gt;$R$292,T371&lt;=(3*$R$292)),($R$292/T371+(1-($R$292/T371))*(($R$292/T371)^$R$294))^-1,T371&gt;(3*$R$292),1/(((1/3)+(((1-(1/3))*((1/3)^$R$294))))))</f>
        <v>1.0081389137964076</v>
      </c>
      <c r="V371" s="21">
        <f t="shared" si="3"/>
        <v>40</v>
      </c>
      <c r="W371" s="21">
        <f t="shared" si="4"/>
        <v>0.99192679333668565</v>
      </c>
      <c r="X371" s="21">
        <f t="shared" si="5"/>
        <v>-8.0732066633143473E-3</v>
      </c>
      <c r="Y371" s="1">
        <v>1</v>
      </c>
    </row>
    <row r="372" spans="20:25" ht="20.100000000000001" customHeight="1" x14ac:dyDescent="0.2">
      <c r="T372" s="1">
        <v>40.5</v>
      </c>
      <c r="U372" s="21" cm="1">
        <f t="array" ref="U372">_xlfn.IFS(AND(T372&lt;$R$291,T372&gt;=0.5*$R$291),($R$291/T372)^$R$294,T372&lt;(0.5*$R$291),2^(1/2),AND($R$291&lt;=T372,T372&lt;=$R$292),"1,0000",AND(T372&gt;$R$292,T372&lt;=(3*$R$292)),($R$292/T372+(1-($R$292/T372))*(($R$292/T372)^$R$294))^-1,T372&gt;(3*$R$292),1/(((1/3)+(((1-(1/3))*((1/3)^$R$294))))))</f>
        <v>1.0096496987159398</v>
      </c>
      <c r="V372" s="21">
        <f t="shared" si="3"/>
        <v>40.5</v>
      </c>
      <c r="W372" s="21">
        <f t="shared" si="4"/>
        <v>0.99044252800925692</v>
      </c>
      <c r="X372" s="21">
        <f t="shared" si="5"/>
        <v>-9.5574719907430827E-3</v>
      </c>
      <c r="Y372" s="1">
        <v>1</v>
      </c>
    </row>
    <row r="373" spans="20:25" ht="20.100000000000001" customHeight="1" x14ac:dyDescent="0.2">
      <c r="T373" s="1">
        <v>41</v>
      </c>
      <c r="U373" s="21" cm="1">
        <f t="array" ref="U373">_xlfn.IFS(AND(T373&lt;$R$291,T373&gt;=0.5*$R$291),($R$291/T373)^$R$294,T373&lt;(0.5*$R$291),2^(1/2),AND($R$291&lt;=T373,T373&lt;=$R$292),"1,0000",AND(T373&gt;$R$292,T373&lt;=(3*$R$292)),($R$292/T373+(1-($R$292/T373))*(($R$292/T373)^$R$294))^-1,T373&gt;(3*$R$292),1/(((1/3)+(((1-(1/3))*((1/3)^$R$294))))))</f>
        <v>1.011256552904342</v>
      </c>
      <c r="V373" s="21">
        <f t="shared" si="3"/>
        <v>41</v>
      </c>
      <c r="W373" s="21">
        <f t="shared" si="4"/>
        <v>0.98886874663801871</v>
      </c>
      <c r="X373" s="21">
        <f t="shared" si="5"/>
        <v>-1.1131253361981286E-2</v>
      </c>
      <c r="Y373" s="1">
        <v>1</v>
      </c>
    </row>
    <row r="374" spans="20:25" ht="20.100000000000001" customHeight="1" x14ac:dyDescent="0.2">
      <c r="T374" s="1">
        <v>41.5</v>
      </c>
      <c r="U374" s="21" cm="1">
        <f t="array" ref="U374">_xlfn.IFS(AND(T374&lt;$R$291,T374&gt;=0.5*$R$291),($R$291/T374)^$R$294,T374&lt;(0.5*$R$291),2^(1/2),AND($R$291&lt;=T374,T374&lt;=$R$292),"1,0000",AND(T374&gt;$R$292,T374&lt;=(3*$R$292)),($R$292/T374+(1-($R$292/T374))*(($R$292/T374)^$R$294))^-1,T374&gt;(3*$R$292),1/(((1/3)+(((1-(1/3))*((1/3)^$R$294))))))</f>
        <v>1.0129536274604594</v>
      </c>
      <c r="V374" s="21">
        <f t="shared" si="3"/>
        <v>41.5</v>
      </c>
      <c r="W374" s="21">
        <f t="shared" si="4"/>
        <v>0.98721202322663582</v>
      </c>
      <c r="X374" s="21">
        <f t="shared" si="5"/>
        <v>-1.2787976773364185E-2</v>
      </c>
      <c r="Y374" s="1">
        <v>1</v>
      </c>
    </row>
    <row r="375" spans="20:25" ht="20.100000000000001" customHeight="1" x14ac:dyDescent="0.2">
      <c r="T375" s="1">
        <v>42</v>
      </c>
      <c r="U375" s="21" cm="1">
        <f t="array" ref="U375">_xlfn.IFS(AND(T375&lt;$R$291,T375&gt;=0.5*$R$291),($R$291/T375)^$R$294,T375&lt;(0.5*$R$291),2^(1/2),AND($R$291&lt;=T375,T375&lt;=$R$292),"1,0000",AND(T375&gt;$R$292,T375&lt;=(3*$R$292)),($R$292/T375+(1-($R$292/T375))*(($R$292/T375)^$R$294))^-1,T375&gt;(3*$R$292),1/(((1/3)+(((1-(1/3))*((1/3)^$R$294))))))</f>
        <v>1.0147354934461381</v>
      </c>
      <c r="V375" s="21">
        <f t="shared" si="3"/>
        <v>42</v>
      </c>
      <c r="W375" s="21">
        <f t="shared" si="4"/>
        <v>0.98547848819587947</v>
      </c>
      <c r="X375" s="21">
        <f t="shared" si="5"/>
        <v>-1.4521511804120535E-2</v>
      </c>
      <c r="Y375" s="1">
        <v>1</v>
      </c>
    </row>
    <row r="376" spans="20:25" ht="20.100000000000001" customHeight="1" x14ac:dyDescent="0.2">
      <c r="T376" s="1">
        <v>42.5</v>
      </c>
      <c r="U376" s="21" cm="1">
        <f t="array" ref="U376">_xlfn.IFS(AND(T376&lt;$R$291,T376&gt;=0.5*$R$291),($R$291/T376)^$R$294,T376&lt;(0.5*$R$291),2^(1/2),AND($R$291&lt;=T376,T376&lt;=$R$292),"1,0000",AND(T376&gt;$R$292,T376&lt;=(3*$R$292)),($R$292/T376+(1-($R$292/T376))*(($R$292/T376)^$R$294))^-1,T376&gt;(3*$R$292),1/(((1/3)+(((1-(1/3))*((1/3)^$R$294))))))</f>
        <v>1.0165971055372374</v>
      </c>
      <c r="V376" s="21">
        <f t="shared" si="3"/>
        <v>42.5</v>
      </c>
      <c r="W376" s="21">
        <f t="shared" si="4"/>
        <v>0.98367386111288768</v>
      </c>
      <c r="X376" s="21">
        <f t="shared" si="5"/>
        <v>-1.6326138887112318E-2</v>
      </c>
      <c r="Y376" s="1">
        <v>1</v>
      </c>
    </row>
    <row r="377" spans="20:25" ht="20.100000000000001" customHeight="1" x14ac:dyDescent="0.2">
      <c r="T377" s="1">
        <v>43</v>
      </c>
      <c r="U377" s="21" cm="1">
        <f t="array" ref="U377">_xlfn.IFS(AND(T377&lt;$R$291,T377&gt;=0.5*$R$291),($R$291/T377)^$R$294,T377&lt;(0.5*$R$291),2^(1/2),AND($R$291&lt;=T377,T377&lt;=$R$292),"1,0000",AND(T377&gt;$R$292,T377&lt;=(3*$R$292)),($R$292/T377+(1-($R$292/T377))*(($R$292/T377)^$R$294))^-1,T377&gt;(3*$R$292),1/(((1/3)+(((1-(1/3))*((1/3)^$R$294))))))</f>
        <v>1.0185337693666239</v>
      </c>
      <c r="V377" s="21">
        <f t="shared" si="3"/>
        <v>43</v>
      </c>
      <c r="W377" s="21">
        <f t="shared" si="4"/>
        <v>0.9818034807248962</v>
      </c>
      <c r="X377" s="21">
        <f t="shared" si="5"/>
        <v>-1.8196519275103795E-2</v>
      </c>
      <c r="Y377" s="1">
        <v>1</v>
      </c>
    </row>
    <row r="378" spans="20:25" ht="20.100000000000001" customHeight="1" x14ac:dyDescent="0.2">
      <c r="T378" s="1">
        <v>43.5</v>
      </c>
      <c r="U378" s="21" cm="1">
        <f t="array" ref="U378">_xlfn.IFS(AND(T378&lt;$R$291,T378&gt;=0.5*$R$291),($R$291/T378)^$R$294,T378&lt;(0.5*$R$291),2^(1/2),AND($R$291&lt;=T378,T378&lt;=$R$292),"1,0000",AND(T378&gt;$R$292,T378&lt;=(3*$R$292)),($R$292/T378+(1-($R$292/T378))*(($R$292/T378)^$R$294))^-1,T378&gt;(3*$R$292),1/(((1/3)+(((1-(1/3))*((1/3)^$R$294))))))</f>
        <v>1.0205411121297081</v>
      </c>
      <c r="V378" s="21">
        <f t="shared" si="3"/>
        <v>43.5</v>
      </c>
      <c r="W378" s="21">
        <f t="shared" si="4"/>
        <v>0.97987233254440675</v>
      </c>
      <c r="X378" s="21">
        <f t="shared" si="5"/>
        <v>-2.0127667455593246E-2</v>
      </c>
      <c r="Y378" s="1">
        <v>1</v>
      </c>
    </row>
    <row r="379" spans="20:25" ht="20.100000000000001" customHeight="1" x14ac:dyDescent="0.2">
      <c r="T379" s="1">
        <v>44</v>
      </c>
      <c r="U379" s="21" cm="1">
        <f t="array" ref="U379">_xlfn.IFS(AND(T379&lt;$R$291,T379&gt;=0.5*$R$291),($R$291/T379)^$R$294,T379&lt;(0.5*$R$291),2^(1/2),AND($R$291&lt;=T379,T379&lt;=$R$292),"1,0000",AND(T379&gt;$R$292,T379&lt;=(3*$R$292)),($R$292/T379+(1-($R$292/T379))*(($R$292/T379)^$R$294))^-1,T379&gt;(3*$R$292),1/(((1/3)+(((1-(1/3))*((1/3)^$R$294))))))</f>
        <v>1.0226150560791916</v>
      </c>
      <c r="V379" s="21">
        <f t="shared" si="3"/>
        <v>44</v>
      </c>
      <c r="W379" s="21">
        <f t="shared" si="4"/>
        <v>0.97788507420778648</v>
      </c>
      <c r="X379" s="21">
        <f t="shared" si="5"/>
        <v>-2.2114925792213525E-2</v>
      </c>
      <c r="Y379" s="1">
        <v>1</v>
      </c>
    </row>
    <row r="380" spans="20:25" ht="20.100000000000001" customHeight="1" x14ac:dyDescent="0.2">
      <c r="T380" s="1">
        <v>44.5</v>
      </c>
      <c r="U380" s="21" cm="1">
        <f t="array" ref="U380">_xlfn.IFS(AND(T380&lt;$R$291,T380&gt;=0.5*$R$291),($R$291/T380)^$R$294,T380&lt;(0.5*$R$291),2^(1/2),AND($R$291&lt;=T380,T380&lt;=$R$292),"1,0000",AND(T380&gt;$R$292,T380&lt;=(3*$R$292)),($R$292/T380+(1-($R$292/T380))*(($R$292/T380)^$R$294))^-1,T380&gt;(3*$R$292),1/(((1/3)+(((1-(1/3))*((1/3)^$R$294))))))</f>
        <v>1.0247517945836979</v>
      </c>
      <c r="V380" s="21">
        <f t="shared" si="3"/>
        <v>44.5</v>
      </c>
      <c r="W380" s="21">
        <f t="shared" si="4"/>
        <v>0.97584605880709552</v>
      </c>
      <c r="X380" s="21">
        <f t="shared" si="5"/>
        <v>-2.4153941192904482E-2</v>
      </c>
      <c r="Y380" s="1">
        <v>1</v>
      </c>
    </row>
    <row r="381" spans="20:25" ht="20.100000000000001" customHeight="1" x14ac:dyDescent="0.2">
      <c r="T381" s="1">
        <v>45</v>
      </c>
      <c r="U381" s="21" cm="1">
        <f t="array" ref="U381">_xlfn.IFS(AND(T381&lt;$R$291,T381&gt;=0.5*$R$291),($R$291/T381)^$R$294,T381&lt;(0.5*$R$291),2^(1/2),AND($R$291&lt;=T381,T381&lt;=$R$292),"1,0000",AND(T381&gt;$R$292,T381&lt;=(3*$R$292)),($R$292/T381+(1-($R$292/T381))*(($R$292/T381)^$R$294))^-1,T381&gt;(3*$R$292),1/(((1/3)+(((1-(1/3))*((1/3)^$R$294))))))</f>
        <v>1.0269477704661309</v>
      </c>
      <c r="V381" s="21">
        <f t="shared" si="3"/>
        <v>45</v>
      </c>
      <c r="W381" s="21">
        <f t="shared" si="4"/>
        <v>0.97375935637515487</v>
      </c>
      <c r="X381" s="21">
        <f t="shared" si="5"/>
        <v>-2.6240643624845128E-2</v>
      </c>
      <c r="Y381" s="1">
        <v>1</v>
      </c>
    </row>
    <row r="382" spans="20:25" ht="20.100000000000001" customHeight="1" x14ac:dyDescent="0.2">
      <c r="T382" s="1">
        <v>45.5</v>
      </c>
      <c r="U382" s="21" cm="1">
        <f t="array" ref="U382">_xlfn.IFS(AND(T382&lt;$R$291,T382&gt;=0.5*$R$291),($R$291/T382)^$R$294,T382&lt;(0.5*$R$291),2^(1/2),AND($R$291&lt;=T382,T382&lt;=$R$292),"1,0000",AND(T382&gt;$R$292,T382&lt;=(3*$R$292)),($R$292/T382+(1-($R$292/T382))*(($R$292/T382)^$R$294))^-1,T382&gt;(3*$R$292),1/(((1/3)+(((1-(1/3))*((1/3)^$R$294))))))</f>
        <v>1.0291996563730053</v>
      </c>
      <c r="V382" s="21">
        <f t="shared" si="3"/>
        <v>45.5</v>
      </c>
      <c r="W382" s="21">
        <f t="shared" si="4"/>
        <v>0.97162877368623735</v>
      </c>
      <c r="X382" s="21">
        <f t="shared" si="5"/>
        <v>-2.8371226313762654E-2</v>
      </c>
      <c r="Y382" s="1">
        <v>1</v>
      </c>
    </row>
    <row r="383" spans="20:25" ht="20.100000000000001" customHeight="1" x14ac:dyDescent="0.2">
      <c r="T383" s="1">
        <v>46</v>
      </c>
      <c r="U383" s="21" cm="1">
        <f t="array" ref="U383">_xlfn.IFS(AND(T383&lt;$R$291,T383&gt;=0.5*$R$291),($R$291/T383)^$R$294,T383&lt;(0.5*$R$291),2^(1/2),AND($R$291&lt;=T383,T383&lt;=$R$292),"1,0000",AND(T383&gt;$R$292,T383&lt;=(3*$R$292)),($R$292/T383+(1-($R$292/T383))*(($R$292/T383)^$R$294))^-1,T383&gt;(3*$R$292),1/(((1/3)+(((1-(1/3))*((1/3)^$R$294))))))</f>
        <v>1.0315043369565049</v>
      </c>
      <c r="V383" s="21">
        <f t="shared" si="3"/>
        <v>46</v>
      </c>
      <c r="W383" s="21">
        <f t="shared" si="4"/>
        <v>0.96945787251902427</v>
      </c>
      <c r="X383" s="21">
        <f t="shared" si="5"/>
        <v>-3.0542127480975734E-2</v>
      </c>
      <c r="Y383" s="1">
        <v>1</v>
      </c>
    </row>
    <row r="384" spans="20:25" ht="20.100000000000001" customHeight="1" x14ac:dyDescent="0.2">
      <c r="T384" s="1">
        <v>46.5</v>
      </c>
      <c r="U384" s="21" cm="1">
        <f t="array" ref="U384">_xlfn.IFS(AND(T384&lt;$R$291,T384&gt;=0.5*$R$291),($R$291/T384)^$R$294,T384&lt;(0.5*$R$291),2^(1/2),AND($R$291&lt;=T384,T384&lt;=$R$292),"1,0000",AND(T384&gt;$R$292,T384&lt;=(3*$R$292)),($R$292/T384+(1-($R$292/T384))*(($R$292/T384)^$R$294))^-1,T384&gt;(3*$R$292),1/(((1/3)+(((1-(1/3))*((1/3)^$R$294))))))</f>
        <v>1.033858892677413</v>
      </c>
      <c r="V384" s="21">
        <f t="shared" si="3"/>
        <v>46.5</v>
      </c>
      <c r="W384" s="21">
        <f t="shared" si="4"/>
        <v>0.96724998651438043</v>
      </c>
      <c r="X384" s="21">
        <f t="shared" si="5"/>
        <v>-3.2750013485619567E-2</v>
      </c>
      <c r="Y384" s="1">
        <v>1</v>
      </c>
    </row>
    <row r="385" spans="20:25" ht="20.100000000000001" customHeight="1" x14ac:dyDescent="0.2">
      <c r="T385" s="1">
        <v>47</v>
      </c>
      <c r="U385" s="21" cm="1">
        <f t="array" ref="U385">_xlfn.IFS(AND(T385&lt;$R$291,T385&gt;=0.5*$R$291),($R$291/T385)^$R$294,T385&lt;(0.5*$R$291),2^(1/2),AND($R$291&lt;=T385,T385&lt;=$R$292),"1,0000",AND(T385&gt;$R$292,T385&lt;=(3*$R$292)),($R$292/T385+(1-($R$292/T385))*(($R$292/T385)^$R$294))^-1,T385&gt;(3*$R$292),1/(((1/3)+(((1-(1/3))*((1/3)^$R$294))))))</f>
        <v>1.0362605850598758</v>
      </c>
      <c r="V385" s="21">
        <f t="shared" si="3"/>
        <v>47</v>
      </c>
      <c r="W385" s="21">
        <f t="shared" si="4"/>
        <v>0.96500823674792124</v>
      </c>
      <c r="X385" s="21">
        <f t="shared" si="5"/>
        <v>-3.4991763252078756E-2</v>
      </c>
      <c r="Y385" s="1">
        <v>1</v>
      </c>
    </row>
    <row r="386" spans="20:25" ht="20.100000000000001" customHeight="1" x14ac:dyDescent="0.2">
      <c r="T386" s="1">
        <v>47.5</v>
      </c>
      <c r="U386" s="21" cm="1">
        <f t="array" ref="U386">_xlfn.IFS(AND(T386&lt;$R$291,T386&gt;=0.5*$R$291),($R$291/T386)^$R$294,T386&lt;(0.5*$R$291),2^(1/2),AND($R$291&lt;=T386,T386&lt;=$R$292),"1,0000",AND(T386&gt;$R$292,T386&lt;=(3*$R$292)),($R$292/T386+(1-($R$292/T386))*(($R$292/T386)^$R$294))^-1,T386&gt;(3*$R$292),1/(((1/3)+(((1-(1/3))*((1/3)^$R$294))))))</f>
        <v>1.0387068432488118</v>
      </c>
      <c r="V386" s="21">
        <f t="shared" si="3"/>
        <v>47.5</v>
      </c>
      <c r="W386" s="21">
        <f t="shared" si="4"/>
        <v>0.96273554612604018</v>
      </c>
      <c r="X386" s="21">
        <f t="shared" si="5"/>
        <v>-3.7264453873959824E-2</v>
      </c>
      <c r="Y386" s="1">
        <v>1</v>
      </c>
    </row>
    <row r="387" spans="20:25" ht="20.100000000000001" customHeight="1" x14ac:dyDescent="0.2">
      <c r="T387" s="1">
        <v>48</v>
      </c>
      <c r="U387" s="21" cm="1">
        <f t="array" ref="U387">_xlfn.IFS(AND(T387&lt;$R$291,T387&gt;=0.5*$R$291),($R$291/T387)^$R$294,T387&lt;(0.5*$R$291),2^(1/2),AND($R$291&lt;=T387,T387&lt;=$R$292),"1,0000",AND(T387&gt;$R$292,T387&lt;=(3*$R$292)),($R$292/T387+(1-($R$292/T387))*(($R$292/T387)^$R$294))^-1,T387&gt;(3*$R$292),1/(((1/3)+(((1-(1/3))*((1/3)^$R$294))))))</f>
        <v>1.0411952517380134</v>
      </c>
      <c r="V387" s="21">
        <f t="shared" si="3"/>
        <v>48</v>
      </c>
      <c r="W387" s="21">
        <f t="shared" si="4"/>
        <v>0.96043465270394934</v>
      </c>
      <c r="X387" s="21">
        <f t="shared" si="5"/>
        <v>-3.9565347296050657E-2</v>
      </c>
      <c r="Y387" s="1">
        <v>1</v>
      </c>
    </row>
    <row r="388" spans="20:25" ht="20.100000000000001" customHeight="1" x14ac:dyDescent="0.2">
      <c r="T388" s="1">
        <v>48.5</v>
      </c>
      <c r="U388" s="21" cm="1">
        <f t="array" ref="U388">_xlfn.IFS(AND(T388&lt;$R$291,T388&gt;=0.5*$R$291),($R$291/T388)^$R$294,T388&lt;(0.5*$R$291),2^(1/2),AND($R$291&lt;=T388,T388&lt;=$R$292),"1,0000",AND(T388&gt;$R$292,T388&lt;=(3*$R$292)),($R$292/T388+(1-($R$292/T388))*(($R$292/T388)^$R$294))^-1,T388&gt;(3*$R$292),1/(((1/3)+(((1-(1/3))*((1/3)^$R$294))))))</f>
        <v>1.043723539152035</v>
      </c>
      <c r="V388" s="21">
        <f t="shared" si="3"/>
        <v>48.5</v>
      </c>
      <c r="W388" s="21">
        <f t="shared" si="4"/>
        <v>0.95810812201518625</v>
      </c>
      <c r="X388" s="21">
        <f t="shared" si="5"/>
        <v>-4.1891877984813752E-2</v>
      </c>
      <c r="Y388" s="1">
        <v>1</v>
      </c>
    </row>
    <row r="389" spans="20:25" ht="20.100000000000001" customHeight="1" x14ac:dyDescent="0.2">
      <c r="T389" s="1">
        <v>49</v>
      </c>
      <c r="U389" s="21" cm="1">
        <f t="array" ref="U389">_xlfn.IFS(AND(T389&lt;$R$291,T389&gt;=0.5*$R$291),($R$291/T389)^$R$294,T389&lt;(0.5*$R$291),2^(1/2),AND($R$291&lt;=T389,T389&lt;=$R$292),"1,0000",AND(T389&gt;$R$292,T389&lt;=(3*$R$292)),($R$292/T389+(1-($R$292/T389))*(($R$292/T389)^$R$294))^-1,T389&gt;(3*$R$292),1/(((1/3)+(((1-(1/3))*((1/3)^$R$294))))))</f>
        <v>1.0462895679780992</v>
      </c>
      <c r="V389" s="21">
        <f t="shared" si="3"/>
        <v>49</v>
      </c>
      <c r="W389" s="21">
        <f t="shared" si="4"/>
        <v>0.95575835849386181</v>
      </c>
      <c r="X389" s="21">
        <f t="shared" si="5"/>
        <v>-4.4241641506138185E-2</v>
      </c>
      <c r="Y389" s="1">
        <v>1</v>
      </c>
    </row>
    <row r="390" spans="20:25" ht="20.100000000000001" customHeight="1" x14ac:dyDescent="0.2">
      <c r="T390" s="1">
        <v>49.5</v>
      </c>
      <c r="U390" s="21" cm="1">
        <f t="array" ref="U390">_xlfn.IFS(AND(T390&lt;$R$291,T390&gt;=0.5*$R$291),($R$291/T390)^$R$294,T390&lt;(0.5*$R$291),2^(1/2),AND($R$291&lt;=T390,T390&lt;=$R$292),"1,0000",AND(T390&gt;$R$292,T390&lt;=(3*$R$292)),($R$292/T390+(1-($R$292/T390))*(($R$292/T390)^$R$294))^-1,T390&gt;(3*$R$292),1/(((1/3)+(((1-(1/3))*((1/3)^$R$294))))))</f>
        <v>1.0488913251557541</v>
      </c>
      <c r="V390" s="21">
        <f t="shared" si="3"/>
        <v>49.5</v>
      </c>
      <c r="W390" s="21">
        <f t="shared" si="4"/>
        <v>0.95338761606356692</v>
      </c>
      <c r="X390" s="21">
        <f t="shared" si="5"/>
        <v>-4.6612383936433077E-2</v>
      </c>
      <c r="Y390" s="1">
        <v>1</v>
      </c>
    </row>
    <row r="391" spans="20:25" ht="20.100000000000001" customHeight="1" x14ac:dyDescent="0.2">
      <c r="T391" s="1">
        <v>50</v>
      </c>
      <c r="U391" s="21" cm="1">
        <f t="array" ref="U391">_xlfn.IFS(AND(T391&lt;$R$291,T391&gt;=0.5*$R$291),($R$291/T391)^$R$294,T391&lt;(0.5*$R$291),2^(1/2),AND($R$291&lt;=T391,T391&lt;=$R$292),"1,0000",AND(T391&gt;$R$292,T391&lt;=(3*$R$292)),($R$292/T391+(1-($R$292/T391))*(($R$292/T391)^$R$294))^-1,T391&gt;(3*$R$292),1/(((1/3)+(((1-(1/3))*((1/3)^$R$294))))))</f>
        <v>1.0515269134421015</v>
      </c>
      <c r="V391" s="21">
        <f t="shared" si="3"/>
        <v>50</v>
      </c>
      <c r="W391" s="21">
        <f t="shared" si="4"/>
        <v>0.95099800796022271</v>
      </c>
      <c r="X391" s="21">
        <f t="shared" si="5"/>
        <v>-4.9001992039777287E-2</v>
      </c>
      <c r="Y391" s="1">
        <v>1</v>
      </c>
    </row>
    <row r="392" spans="20:25" ht="20.100000000000001" customHeight="1" x14ac:dyDescent="0.2">
      <c r="T392" s="1">
        <v>50.5</v>
      </c>
      <c r="U392" s="21" cm="1">
        <f t="array" ref="U392">_xlfn.IFS(AND(T392&lt;$R$291,T392&gt;=0.5*$R$291),($R$291/T392)^$R$294,T392&lt;(0.5*$R$291),2^(1/2),AND($R$291&lt;=T392,T392&lt;=$R$292),"1,0000",AND(T392&gt;$R$292,T392&lt;=(3*$R$292)),($R$292/T392+(1-($R$292/T392))*(($R$292/T392)^$R$294))^-1,T392&gt;(3*$R$292),1/(((1/3)+(((1-(1/3))*((1/3)^$R$294))))))</f>
        <v>1.0541945434792843</v>
      </c>
      <c r="V392" s="21">
        <f t="shared" si="3"/>
        <v>50.5</v>
      </c>
      <c r="W392" s="21">
        <f t="shared" si="4"/>
        <v>0.94859151585017731</v>
      </c>
      <c r="X392" s="21">
        <f t="shared" si="5"/>
        <v>-5.1408484149822686E-2</v>
      </c>
      <c r="Y392" s="1">
        <v>1</v>
      </c>
    </row>
    <row r="393" spans="20:25" ht="20.100000000000001" customHeight="1" x14ac:dyDescent="0.2">
      <c r="T393" s="1">
        <v>51</v>
      </c>
      <c r="U393" s="21" cm="1">
        <f t="array" ref="U393">_xlfn.IFS(AND(T393&lt;$R$291,T393&gt;=0.5*$R$291),($R$291/T393)^$R$294,T393&lt;(0.5*$R$291),2^(1/2),AND($R$291&lt;=T393,T393&lt;=$R$292),"1,0000",AND(T393&gt;$R$292,T393&lt;=(3*$R$292)),($R$292/T393+(1-($R$292/T393))*(($R$292/T393)^$R$294))^-1,T393&gt;(3*$R$292),1/(((1/3)+(((1-(1/3))*((1/3)^$R$294))))))</f>
        <v>1.056892526498719</v>
      </c>
      <c r="V393" s="21">
        <f t="shared" si="3"/>
        <v>51</v>
      </c>
      <c r="W393" s="21">
        <f t="shared" si="4"/>
        <v>0.94616999829945536</v>
      </c>
      <c r="X393" s="21">
        <f t="shared" si="5"/>
        <v>-5.3830001700544639E-2</v>
      </c>
      <c r="Y393" s="1">
        <v>1</v>
      </c>
    </row>
    <row r="394" spans="20:25" ht="20.100000000000001" customHeight="1" x14ac:dyDescent="0.2">
      <c r="T394" s="1">
        <v>51.5</v>
      </c>
      <c r="U394" s="21" cm="1">
        <f t="array" ref="U394">_xlfn.IFS(AND(T394&lt;$R$291,T394&gt;=0.5*$R$291),($R$291/T394)^$R$294,T394&lt;(0.5*$R$291),2^(1/2),AND($R$291&lt;=T394,T394&lt;=$R$292),"1,0000",AND(T394&gt;$R$292,T394&lt;=(3*$R$292)),($R$292/T394+(1-($R$292/T394))*(($R$292/T394)^$R$294))^-1,T394&gt;(3*$R$292),1/(((1/3)+(((1-(1/3))*((1/3)^$R$294))))))</f>
        <v>1.0596192676034495</v>
      </c>
      <c r="V394" s="21">
        <f t="shared" si="3"/>
        <v>51.5</v>
      </c>
      <c r="W394" s="21">
        <f t="shared" si="4"/>
        <v>0.94373519864517852</v>
      </c>
      <c r="X394" s="21">
        <f t="shared" si="5"/>
        <v>-5.6264801354821481E-2</v>
      </c>
      <c r="Y394" s="1">
        <v>1</v>
      </c>
    </row>
    <row r="395" spans="20:25" ht="20.100000000000001" customHeight="1" x14ac:dyDescent="0.2">
      <c r="T395" s="1">
        <v>52</v>
      </c>
      <c r="U395" s="21" cm="1">
        <f t="array" ref="U395">_xlfn.IFS(AND(T395&lt;$R$291,T395&gt;=0.5*$R$291),($R$291/T395)^$R$294,T395&lt;(0.5*$R$291),2^(1/2),AND($R$291&lt;=T395,T395&lt;=$R$292),"1,0000",AND(T395&gt;$R$292,T395&lt;=(3*$R$292)),($R$292/T395+(1-($R$292/T395))*(($R$292/T395)^$R$294))^-1,T395&gt;(3*$R$292),1/(((1/3)+(((1-(1/3))*((1/3)^$R$294))))))</f>
        <v>1.0623732595760693</v>
      </c>
      <c r="V395" s="21">
        <f t="shared" si="3"/>
        <v>52</v>
      </c>
      <c r="W395" s="21">
        <f t="shared" si="4"/>
        <v>0.9412887523157738</v>
      </c>
      <c r="X395" s="21">
        <f t="shared" si="5"/>
        <v>-5.8711247684226198E-2</v>
      </c>
      <c r="Y395" s="1">
        <v>1</v>
      </c>
    </row>
    <row r="396" spans="20:25" ht="20.100000000000001" customHeight="1" x14ac:dyDescent="0.2">
      <c r="T396" s="1">
        <v>52.5</v>
      </c>
      <c r="U396" s="21" cm="1">
        <f t="array" ref="U396">_xlfn.IFS(AND(T396&lt;$R$291,T396&gt;=0.5*$R$291),($R$291/T396)^$R$294,T396&lt;(0.5*$R$291),2^(1/2),AND($R$291&lt;=T396,T396&lt;=$R$292),"1,0000",AND(T396&gt;$R$292,T396&lt;=(3*$R$292)),($R$292/T396+(1-($R$292/T396))*(($R$292/T396)^$R$294))^-1,T396&gt;(3*$R$292),1/(((1/3)+(((1-(1/3))*((1/3)^$R$294))))))</f>
        <v>1.0651530771650466</v>
      </c>
      <c r="V396" s="21">
        <f t="shared" si="3"/>
        <v>52.5</v>
      </c>
      <c r="W396" s="21">
        <f t="shared" si="4"/>
        <v>0.93883219364257531</v>
      </c>
      <c r="X396" s="21">
        <f t="shared" si="5"/>
        <v>-6.1167806357424692E-2</v>
      </c>
      <c r="Y396" s="1">
        <v>1</v>
      </c>
    </row>
    <row r="397" spans="20:25" ht="20.100000000000001" customHeight="1" x14ac:dyDescent="0.2">
      <c r="T397" s="1">
        <v>53</v>
      </c>
      <c r="U397" s="21" cm="1">
        <f t="array" ref="U397">_xlfn.IFS(AND(T397&lt;$R$291,T397&gt;=0.5*$R$291),($R$291/T397)^$R$294,T397&lt;(0.5*$R$291),2^(1/2),AND($R$291&lt;=T397,T397&lt;=$R$292),"1,0000",AND(T397&gt;$R$292,T397&lt;=(3*$R$292)),($R$292/T397+(1-($R$292/T397))*(($R$292/T397)^$R$294))^-1,T397&gt;(3*$R$292),1/(((1/3)+(((1-(1/3))*((1/3)^$R$294))))))</f>
        <v>1.0679573718070521</v>
      </c>
      <c r="V397" s="21">
        <f t="shared" si="3"/>
        <v>53</v>
      </c>
      <c r="W397" s="21">
        <f t="shared" si="4"/>
        <v>0.93636696220181159</v>
      </c>
      <c r="X397" s="21">
        <f t="shared" si="5"/>
        <v>-6.3633037798188408E-2</v>
      </c>
      <c r="Y397" s="1">
        <v>1</v>
      </c>
    </row>
    <row r="398" spans="20:25" ht="20.100000000000001" customHeight="1" x14ac:dyDescent="0.2">
      <c r="T398" s="1">
        <v>53.5</v>
      </c>
      <c r="U398" s="21" cm="1">
        <f t="array" ref="U398">_xlfn.IFS(AND(T398&lt;$R$291,T398&gt;=0.5*$R$291),($R$291/T398)^$R$294,T398&lt;(0.5*$R$291),2^(1/2),AND($R$291&lt;=T398,T398&lt;=$R$292),"1,0000",AND(T398&gt;$R$292,T398&lt;=(3*$R$292)),($R$292/T398+(1-($R$292/T398))*(($R$292/T398)^$R$294))^-1,T398&gt;(3*$R$292),1/(((1/3)+(((1-(1/3))*((1/3)^$R$294))))))</f>
        <v>1.0707848667471231</v>
      </c>
      <c r="V398" s="21">
        <f t="shared" si="3"/>
        <v>53.5</v>
      </c>
      <c r="W398" s="21">
        <f t="shared" si="4"/>
        <v>0.93389440872268159</v>
      </c>
      <c r="X398" s="21">
        <f t="shared" si="5"/>
        <v>-6.610559127731841E-2</v>
      </c>
      <c r="Y398" s="1">
        <v>1</v>
      </c>
    </row>
    <row r="399" spans="20:25" ht="20.100000000000001" customHeight="1" x14ac:dyDescent="0.2">
      <c r="T399" s="1">
        <v>54</v>
      </c>
      <c r="U399" s="21" cm="1">
        <f t="array" ref="U399">_xlfn.IFS(AND(T399&lt;$R$291,T399&gt;=0.5*$R$291),($R$291/T399)^$R$294,T399&lt;(0.5*$R$291),2^(1/2),AND($R$291&lt;=T399,T399&lt;=$R$292),"1,0000",AND(T399&gt;$R$292,T399&lt;=(3*$R$292)),($R$292/T399+(1-($R$292/T399))*(($R$292/T399)^$R$294))^-1,T399&gt;(3*$R$292),1/(((1/3)+(((1-(1/3))*((1/3)^$R$294))))))</f>
        <v>1.0736343525222631</v>
      </c>
      <c r="V399" s="21">
        <f t="shared" si="3"/>
        <v>54</v>
      </c>
      <c r="W399" s="21">
        <f t="shared" si="4"/>
        <v>0.9314158005942379</v>
      </c>
      <c r="X399" s="21">
        <f t="shared" si="5"/>
        <v>-6.8584199405762103E-2</v>
      </c>
      <c r="Y399" s="1">
        <v>1</v>
      </c>
    </row>
    <row r="400" spans="20:25" ht="20.100000000000001" customHeight="1" x14ac:dyDescent="0.2">
      <c r="T400" s="1">
        <v>54.5</v>
      </c>
      <c r="U400" s="21" cm="1">
        <f t="array" ref="U400">_xlfn.IFS(AND(T400&lt;$R$291,T400&gt;=0.5*$R$291),($R$291/T400)^$R$294,T400&lt;(0.5*$R$291),2^(1/2),AND($R$291&lt;=T400,T400&lt;=$R$292),"1,0000",AND(T400&gt;$R$292,T400&lt;=(3*$R$292)),($R$292/T400+(1-($R$292/T400))*(($R$292/T400)^$R$294))^-1,T400&gt;(3*$R$292),1/(((1/3)+(((1-(1/3))*((1/3)^$R$294))))))</f>
        <v>1.0765046827774256</v>
      </c>
      <c r="V400" s="21">
        <f t="shared" si="3"/>
        <v>54.5</v>
      </c>
      <c r="W400" s="21">
        <f t="shared" si="4"/>
        <v>0.92893232700108608</v>
      </c>
      <c r="X400" s="21">
        <f t="shared" si="5"/>
        <v>-7.1067672998913922E-2</v>
      </c>
      <c r="Y400" s="1">
        <v>1</v>
      </c>
    </row>
    <row r="401" spans="20:25" ht="20.100000000000001" customHeight="1" x14ac:dyDescent="0.2">
      <c r="T401" s="1">
        <v>55</v>
      </c>
      <c r="U401" s="21" cm="1">
        <f t="array" ref="U401">_xlfn.IFS(AND(T401&lt;$R$291,T401&gt;=0.5*$R$291),($R$291/T401)^$R$294,T401&lt;(0.5*$R$291),2^(1/2),AND($R$291&lt;=T401,T401&lt;=$R$292),"1,0000",AND(T401&gt;$R$292,T401&lt;=(3*$R$292)),($R$292/T401+(1-($R$292/T401))*(($R$292/T401)^$R$294))^-1,T401&gt;(3*$R$292),1/(((1/3)+(((1-(1/3))*((1/3)^$R$294))))))</f>
        <v>1.0793947703858235</v>
      </c>
      <c r="V401" s="21">
        <f t="shared" si="3"/>
        <v>55</v>
      </c>
      <c r="W401" s="21">
        <f t="shared" si="4"/>
        <v>0.92644510371544198</v>
      </c>
      <c r="X401" s="21">
        <f t="shared" si="5"/>
        <v>-7.3554896284558025E-2</v>
      </c>
      <c r="Y401" s="1">
        <v>1</v>
      </c>
    </row>
    <row r="402" spans="20:25" ht="20.100000000000001" customHeight="1" x14ac:dyDescent="0.2">
      <c r="T402" s="1">
        <v>55.5</v>
      </c>
      <c r="U402" s="21" cm="1">
        <f t="array" ref="U402">_xlfn.IFS(AND(T402&lt;$R$291,T402&gt;=0.5*$R$291),($R$291/T402)^$R$294,T402&lt;(0.5*$R$291),2^(1/2),AND($R$291&lt;=T402,T402&lt;=$R$292),"1,0000",AND(T402&gt;$R$292,T402&lt;=(3*$R$292)),($R$292/T402+(1-($R$292/T402))*(($R$292/T402)^$R$294))^-1,T402&gt;(3*$R$292),1/(((1/3)+(((1-(1/3))*((1/3)^$R$294))))))</f>
        <v>1.0823035838481707</v>
      </c>
      <c r="V402" s="21">
        <f t="shared" si="3"/>
        <v>55.5</v>
      </c>
      <c r="W402" s="21">
        <f t="shared" si="4"/>
        <v>0.92395517757084633</v>
      </c>
      <c r="X402" s="21">
        <f t="shared" si="5"/>
        <v>-7.6044822429153669E-2</v>
      </c>
      <c r="Y402" s="1">
        <v>1</v>
      </c>
    </row>
    <row r="403" spans="20:25" ht="20.100000000000001" customHeight="1" x14ac:dyDescent="0.2">
      <c r="T403" s="1">
        <v>56</v>
      </c>
      <c r="U403" s="21" cm="1">
        <f t="array" ref="U403">_xlfn.IFS(AND(T403&lt;$R$291,T403&gt;=0.5*$R$291),($R$291/T403)^$R$294,T403&lt;(0.5*$R$291),2^(1/2),AND($R$291&lt;=T403,T403&lt;=$R$292),"1,0000",AND(T403&gt;$R$292,T403&lt;=(3*$R$292)),($R$292/T403+(1-($R$292/T403))*(($R$292/T403)^$R$294))^-1,T403&gt;(3*$R$292),1/(((1/3)+(((1-(1/3))*((1/3)^$R$294))))))</f>
        <v>1.0852301439478567</v>
      </c>
      <c r="V403" s="21">
        <f t="shared" si="3"/>
        <v>56</v>
      </c>
      <c r="W403" s="21">
        <f t="shared" si="4"/>
        <v>0.92146353064078557</v>
      </c>
      <c r="X403" s="21">
        <f t="shared" si="5"/>
        <v>-7.8536469359214434E-2</v>
      </c>
      <c r="Y403" s="1">
        <v>1</v>
      </c>
    </row>
    <row r="404" spans="20:25" ht="20.100000000000001" customHeight="1" x14ac:dyDescent="0.2">
      <c r="T404" s="1">
        <v>56.5</v>
      </c>
      <c r="U404" s="21" cm="1">
        <f t="array" ref="U404">_xlfn.IFS(AND(T404&lt;$R$291,T404&gt;=0.5*$R$291),($R$291/T404)^$R$294,T404&lt;(0.5*$R$291),2^(1/2),AND($R$291&lt;=T404,T404&lt;=$R$292),"1,0000",AND(T404&gt;$R$292,T404&lt;=(3*$R$292)),($R$292/T404+(1-($R$292/T404))*(($R$292/T404)^$R$294))^-1,T404&gt;(3*$R$292),1/(((1/3)+(((1-(1/3))*((1/3)^$R$294))))))</f>
        <v>1.0881735206411847</v>
      </c>
      <c r="V404" s="21">
        <f t="shared" si="3"/>
        <v>56.5</v>
      </c>
      <c r="W404" s="21">
        <f t="shared" si="4"/>
        <v>0.91897108414361139</v>
      </c>
      <c r="X404" s="21">
        <f t="shared" si="5"/>
        <v>-8.1028915856388606E-2</v>
      </c>
      <c r="Y404" s="1">
        <v>1</v>
      </c>
    </row>
    <row r="405" spans="20:25" ht="20.100000000000001" customHeight="1" x14ac:dyDescent="0.2">
      <c r="T405" s="1">
        <v>57</v>
      </c>
      <c r="U405" s="21" cm="1">
        <f t="array" ref="U405">_xlfn.IFS(AND(T405&lt;$R$291,T405&gt;=0.5*$R$291),($R$291/T405)^$R$294,T405&lt;(0.5*$R$291),2^(1/2),AND($R$291&lt;=T405,T405&lt;=$R$292),"1,0000",AND(T405&gt;$R$292,T405&lt;=(3*$R$292)),($R$292/T405+(1-($R$292/T405))*(($R$292/T405)^$R$294))^-1,T405&gt;(3*$R$292),1/(((1/3)+(((1-(1/3))*((1/3)^$R$294))))))</f>
        <v>1.0911328301637278</v>
      </c>
      <c r="V405" s="21">
        <f t="shared" si="3"/>
        <v>57</v>
      </c>
      <c r="W405" s="21">
        <f t="shared" si="4"/>
        <v>0.91647870209344451</v>
      </c>
      <c r="X405" s="21">
        <f t="shared" si="5"/>
        <v>-8.3521297906555492E-2</v>
      </c>
      <c r="Y405" s="1">
        <v>1</v>
      </c>
    </row>
    <row r="406" spans="20:25" ht="20.100000000000001" customHeight="1" x14ac:dyDescent="0.2">
      <c r="T406" s="1">
        <v>57.5</v>
      </c>
      <c r="U406" s="21" cm="1">
        <f t="array" ref="U406">_xlfn.IFS(AND(T406&lt;$R$291,T406&gt;=0.5*$R$291),($R$291/T406)^$R$294,T406&lt;(0.5*$R$291),2^(1/2),AND($R$291&lt;=T406,T406&lt;=$R$292),"1,0000",AND(T406&gt;$R$292,T406&lt;=(3*$R$292)),($R$292/T406+(1-($R$292/T406))*(($R$292/T406)^$R$294))^-1,T406&gt;(3*$R$292),1/(((1/3)+(((1-(1/3))*((1/3)^$R$294))))))</f>
        <v>1.0941072323355789</v>
      </c>
      <c r="V406" s="21">
        <f t="shared" si="3"/>
        <v>57.5</v>
      </c>
      <c r="W406" s="21">
        <f t="shared" si="4"/>
        <v>0.9139871947151933</v>
      </c>
      <c r="X406" s="21">
        <f t="shared" si="5"/>
        <v>-8.6012805284806704E-2</v>
      </c>
      <c r="Y406" s="1">
        <v>1</v>
      </c>
    </row>
    <row r="407" spans="20:25" ht="20.100000000000001" customHeight="1" x14ac:dyDescent="0.2">
      <c r="T407" s="1">
        <v>58</v>
      </c>
      <c r="U407" s="21" cm="1">
        <f t="array" ref="U407">_xlfn.IFS(AND(T407&lt;$R$291,T407&gt;=0.5*$R$291),($R$291/T407)^$R$294,T407&lt;(0.5*$R$291),2^(1/2),AND($R$291&lt;=T407,T407&lt;=$R$292),"1,0000",AND(T407&gt;$R$292,T407&lt;=(3*$R$292)),($R$292/T407+(1-($R$292/T407))*(($R$292/T407)^$R$294))^-1,T407&gt;(3*$R$292),1/(((1/3)+(((1-(1/3))*((1/3)^$R$294))))))</f>
        <v>1.0970959280498112</v>
      </c>
      <c r="V407" s="21">
        <f t="shared" si="3"/>
        <v>58</v>
      </c>
      <c r="W407" s="21">
        <f t="shared" si="4"/>
        <v>0.91149732164040742</v>
      </c>
      <c r="X407" s="21">
        <f t="shared" si="5"/>
        <v>-8.8502678359592579E-2</v>
      </c>
      <c r="Y407" s="1">
        <v>1</v>
      </c>
    </row>
    <row r="408" spans="20:25" ht="20.100000000000001" customHeight="1" x14ac:dyDescent="0.2">
      <c r="T408" s="1">
        <v>58.5</v>
      </c>
      <c r="U408" s="21" cm="1">
        <f t="array" ref="U408">_xlfn.IFS(AND(T408&lt;$R$291,T408&gt;=0.5*$R$291),($R$291/T408)^$R$294,T408&lt;(0.5*$R$291),2^(1/2),AND($R$291&lt;=T408,T408&lt;=$R$292),"1,0000",AND(T408&gt;$R$292,T408&lt;=(3*$R$292)),($R$292/T408+(1-($R$292/T408))*(($R$292/T408)^$R$294))^-1,T408&gt;(3*$R$292),1/(((1/3)+(((1-(1/3))*((1/3)^$R$294))))))</f>
        <v>1.1000981569298689</v>
      </c>
      <c r="V408" s="21">
        <f t="shared" si="3"/>
        <v>58.5</v>
      </c>
      <c r="W408" s="21">
        <f t="shared" si="4"/>
        <v>0.9090097948993745</v>
      </c>
      <c r="X408" s="21">
        <f t="shared" si="5"/>
        <v>-9.0990205100625499E-2</v>
      </c>
      <c r="Y408" s="1">
        <v>1</v>
      </c>
    </row>
    <row r="409" spans="20:25" ht="20.100000000000001" customHeight="1" x14ac:dyDescent="0.2">
      <c r="T409" s="1">
        <v>59</v>
      </c>
      <c r="U409" s="21" cm="1">
        <f t="array" ref="U409">_xlfn.IFS(AND(T409&lt;$R$291,T409&gt;=0.5*$R$291),($R$291/T409)^$R$294,T409&lt;(0.5*$R$291),2^(1/2),AND($R$291&lt;=T409,T409&lt;=$R$292),"1,0000",AND(T409&gt;$R$292,T409&lt;=(3*$R$292)),($R$292/T409+(1-($R$292/T409))*(($R$292/T409)^$R$294))^-1,T409&gt;(3*$R$292),1/(((1/3)+(((1-(1/3))*((1/3)^$R$294))))))</f>
        <v>1.1031131951428574</v>
      </c>
      <c r="V409" s="21">
        <f t="shared" si="3"/>
        <v>59</v>
      </c>
      <c r="W409" s="21">
        <f t="shared" si="4"/>
        <v>0.90652528172369118</v>
      </c>
      <c r="X409" s="21">
        <f t="shared" si="5"/>
        <v>-9.3474718276308821E-2</v>
      </c>
      <c r="Y409" s="1">
        <v>1</v>
      </c>
    </row>
    <row r="410" spans="20:25" ht="20.100000000000001" customHeight="1" x14ac:dyDescent="0.2">
      <c r="T410" s="1">
        <v>59.5</v>
      </c>
      <c r="U410" s="21" cm="1">
        <f t="array" ref="U410">_xlfn.IFS(AND(T410&lt;$R$291,T410&gt;=0.5*$R$291),($R$291/T410)^$R$294,T410&lt;(0.5*$R$291),2^(1/2),AND($R$291&lt;=T410,T410&lt;=$R$292),"1,0000",AND(T410&gt;$R$292,T410&lt;=(3*$R$292)),($R$292/T410+(1-($R$292/T410))*(($R$292/T410)^$R$294))^-1,T410&gt;(3*$R$292),1/(((1/3)+(((1-(1/3))*((1/3)^$R$294))))))</f>
        <v>1.1061403533568344</v>
      </c>
      <c r="V410" s="21">
        <f t="shared" si="3"/>
        <v>59.5</v>
      </c>
      <c r="W410" s="21">
        <f t="shared" si="4"/>
        <v>0.90404440717244672</v>
      </c>
      <c r="X410" s="21">
        <f t="shared" si="5"/>
        <v>-9.5955592827553282E-2</v>
      </c>
      <c r="Y410" s="1">
        <v>1</v>
      </c>
    </row>
    <row r="411" spans="20:25" ht="20.100000000000001" customHeight="1" x14ac:dyDescent="0.2">
      <c r="T411" s="1">
        <v>60</v>
      </c>
      <c r="U411" s="21" cm="1">
        <f t="array" ref="U411">_xlfn.IFS(AND(T411&lt;$R$291,T411&gt;=0.5*$R$291),($R$291/T411)^$R$294,T411&lt;(0.5*$R$291),2^(1/2),AND($R$291&lt;=T411,T411&lt;=$R$292),"1,0000",AND(T411&gt;$R$292,T411&lt;=(3*$R$292)),($R$292/T411+(1-($R$292/T411))*(($R$292/T411)^$R$294))^-1,T411&gt;(3*$R$292),1/(((1/3)+(((1-(1/3))*((1/3)^$R$294))))))</f>
        <v>1.1091789748312328</v>
      </c>
      <c r="V411" s="21">
        <f t="shared" si="3"/>
        <v>60</v>
      </c>
      <c r="W411" s="21">
        <f t="shared" si="4"/>
        <v>0.90156775659415567</v>
      </c>
      <c r="X411" s="21">
        <f t="shared" si="5"/>
        <v>-9.8432243405844333E-2</v>
      </c>
      <c r="Y411" s="1">
        <v>1</v>
      </c>
    </row>
    <row r="412" spans="20:25" ht="20.100000000000001" customHeight="1" x14ac:dyDescent="0.2">
      <c r="T412" s="1">
        <v>60.5</v>
      </c>
      <c r="U412" s="21" cm="1">
        <f t="array" ref="U412">_xlfn.IFS(AND(T412&lt;$R$291,T412&gt;=0.5*$R$291),($R$291/T412)^$R$294,T412&lt;(0.5*$R$291),2^(1/2),AND($R$291&lt;=T412,T412&lt;=$R$292),"1,0000",AND(T412&gt;$R$292,T412&lt;=(3*$R$292)),($R$292/T412+(1-($R$292/T412))*(($R$292/T412)^$R$294))^-1,T412&gt;(3*$R$292),1/(((1/3)+(((1-(1/3))*((1/3)^$R$294))))))</f>
        <v>1.1122284336304658</v>
      </c>
      <c r="V412" s="21">
        <f t="shared" si="3"/>
        <v>60.5</v>
      </c>
      <c r="W412" s="21">
        <f t="shared" si="4"/>
        <v>0.89909587793567114</v>
      </c>
      <c r="X412" s="21">
        <f t="shared" si="5"/>
        <v>-0.10090412206432886</v>
      </c>
      <c r="Y412" s="1">
        <v>1</v>
      </c>
    </row>
    <row r="413" spans="20:25" ht="20.100000000000001" customHeight="1" x14ac:dyDescent="0.2">
      <c r="T413" s="1">
        <v>61</v>
      </c>
      <c r="U413" s="21" cm="1">
        <f t="array" ref="U413">_xlfn.IFS(AND(T413&lt;$R$291,T413&gt;=0.5*$R$291),($R$291/T413)^$R$294,T413&lt;(0.5*$R$291),2^(1/2),AND($R$291&lt;=T413,T413&lt;=$R$292),"1,0000",AND(T413&gt;$R$292,T413&lt;=(3*$R$292)),($R$292/T413+(1-($R$292/T413))*(($R$292/T413)^$R$294))^-1,T413&gt;(3*$R$292),1/(((1/3)+(((1-(1/3))*((1/3)^$R$294))))))</f>
        <v>1.1152881329516027</v>
      </c>
      <c r="V413" s="21">
        <f t="shared" si="3"/>
        <v>61</v>
      </c>
      <c r="W413" s="21">
        <f t="shared" si="4"/>
        <v>0.89662928390846108</v>
      </c>
      <c r="X413" s="21">
        <f t="shared" si="5"/>
        <v>-0.10337071609153892</v>
      </c>
      <c r="Y413" s="1">
        <v>1</v>
      </c>
    </row>
    <row r="414" spans="20:25" ht="20.100000000000001" customHeight="1" x14ac:dyDescent="0.2">
      <c r="T414" s="1">
        <v>61.5</v>
      </c>
      <c r="U414" s="21" cm="1">
        <f t="array" ref="U414">_xlfn.IFS(AND(T414&lt;$R$291,T414&gt;=0.5*$R$291),($R$291/T414)^$R$294,T414&lt;(0.5*$R$291),2^(1/2),AND($R$291&lt;=T414,T414&lt;=$R$292),"1,0000",AND(T414&gt;$R$292,T414&lt;=(3*$R$292)),($R$292/T414+(1-($R$292/T414))*(($R$292/T414)^$R$294))^-1,T414&gt;(3*$R$292),1/(((1/3)+(((1-(1/3))*((1/3)^$R$294))))))</f>
        <v>1.1183575035577733</v>
      </c>
      <c r="V414" s="21">
        <f t="shared" si="3"/>
        <v>61.5</v>
      </c>
      <c r="W414" s="21">
        <f t="shared" si="4"/>
        <v>0.89416845402185918</v>
      </c>
      <c r="X414" s="21">
        <f t="shared" si="5"/>
        <v>-0.10583154597814082</v>
      </c>
      <c r="Y414" s="1">
        <v>1</v>
      </c>
    </row>
    <row r="415" spans="20:25" ht="20.100000000000001" customHeight="1" x14ac:dyDescent="0.2">
      <c r="T415" s="1">
        <v>62</v>
      </c>
      <c r="U415" s="21" cm="1">
        <f t="array" ref="U415">_xlfn.IFS(AND(T415&lt;$R$291,T415&gt;=0.5*$R$291),($R$291/T415)^$R$294,T415&lt;(0.5*$R$291),2^(1/2),AND($R$291&lt;=T415,T415&lt;=$R$292),"1,0000",AND(T415&gt;$R$292,T415&lt;=(3*$R$292)),($R$292/T415+(1-($R$292/T415))*(($R$292/T415)^$R$294))^-1,T415&gt;(3*$R$292),1/(((1/3)+(((1-(1/3))*((1/3)^$R$294))))))</f>
        <v>1.1214360023096308</v>
      </c>
      <c r="V415" s="21">
        <f t="shared" si="3"/>
        <v>62</v>
      </c>
      <c r="W415" s="21">
        <f t="shared" si="4"/>
        <v>0.89171383649220304</v>
      </c>
      <c r="X415" s="21">
        <f t="shared" si="5"/>
        <v>-0.10828616350779696</v>
      </c>
      <c r="Y415" s="1">
        <v>1</v>
      </c>
    </row>
    <row r="416" spans="20:25" ht="20.100000000000001" customHeight="1" x14ac:dyDescent="0.2">
      <c r="T416" s="1">
        <v>62.5</v>
      </c>
      <c r="U416" s="21" cm="1">
        <f t="array" ref="U416">_xlfn.IFS(AND(T416&lt;$R$291,T416&gt;=0.5*$R$291),($R$291/T416)^$R$294,T416&lt;(0.5*$R$291),2^(1/2),AND($R$291&lt;=T416,T416&lt;=$R$292),"1,0000",AND(T416&gt;$R$292,T416&lt;=(3*$R$292)),($R$292/T416+(1-($R$292/T416))*(($R$292/T416)^$R$294))^-1,T416&gt;(3*$R$292),1/(((1/3)+(((1-(1/3))*((1/3)^$R$294))))))</f>
        <v>1.1245231107878448</v>
      </c>
      <c r="V416" s="21">
        <f t="shared" si="3"/>
        <v>62.5</v>
      </c>
      <c r="W416" s="21">
        <f t="shared" si="4"/>
        <v>0.88926585003610681</v>
      </c>
      <c r="X416" s="21">
        <f t="shared" si="5"/>
        <v>-0.11073414996389319</v>
      </c>
      <c r="Y416" s="1">
        <v>1</v>
      </c>
    </row>
    <row r="417" spans="20:25" ht="20.100000000000001" customHeight="1" x14ac:dyDescent="0.2">
      <c r="T417" s="1">
        <v>63</v>
      </c>
      <c r="U417" s="21" cm="1">
        <f t="array" ref="U417">_xlfn.IFS(AND(T417&lt;$R$291,T417&gt;=0.5*$R$291),($R$291/T417)^$R$294,T417&lt;(0.5*$R$291),2^(1/2),AND($R$291&lt;=T417,T417&lt;=$R$292),"1,0000",AND(T417&gt;$R$292,T417&lt;=(3*$R$292)),($R$292/T417+(1-($R$292/T417))*(($R$292/T417)^$R$294))^-1,T417&gt;(3*$R$292),1/(((1/3)+(((1-(1/3))*((1/3)^$R$294))))))</f>
        <v>1.1276183340001567</v>
      </c>
      <c r="V417" s="21">
        <f t="shared" si="3"/>
        <v>63</v>
      </c>
      <c r="W417" s="21">
        <f t="shared" si="4"/>
        <v>0.88682488555552441</v>
      </c>
      <c r="X417" s="21">
        <f t="shared" si="5"/>
        <v>-0.11317511444447559</v>
      </c>
      <c r="Y417" s="1">
        <v>1</v>
      </c>
    </row>
    <row r="418" spans="20:25" ht="20.100000000000001" customHeight="1" x14ac:dyDescent="0.2">
      <c r="T418" s="1">
        <v>63.5</v>
      </c>
      <c r="U418" s="21" cm="1">
        <f t="array" ref="U418">_xlfn.IFS(AND(T418&lt;$R$291,T418&gt;=0.5*$R$291),($R$291/T418)^$R$294,T418&lt;(0.5*$R$291),2^(1/2),AND($R$291&lt;=T418,T418&lt;=$R$292),"1,0000",AND(T418&gt;$R$292,T418&lt;=(3*$R$292)),($R$292/T418+(1-($R$292/T418))*(($R$292/T418)^$R$294))^-1,T418&gt;(3*$R$292),1/(((1/3)+(((1-(1/3))*((1/3)^$R$294))))))</f>
        <v>1.1307211991670492</v>
      </c>
      <c r="V418" s="21">
        <f t="shared" si="3"/>
        <v>63.5</v>
      </c>
      <c r="W418" s="21">
        <f t="shared" si="4"/>
        <v>0.88439130772170405</v>
      </c>
      <c r="X418" s="21">
        <f t="shared" si="5"/>
        <v>-0.11560869227829595</v>
      </c>
      <c r="Y418" s="1">
        <v>1</v>
      </c>
    </row>
    <row r="419" spans="20:25" ht="20.100000000000001" customHeight="1" x14ac:dyDescent="0.2">
      <c r="T419" s="1">
        <v>64</v>
      </c>
      <c r="U419" s="21" cm="1">
        <f t="array" ref="U419">_xlfn.IFS(AND(T419&lt;$R$291,T419&gt;=0.5*$R$291),($R$291/T419)^$R$294,T419&lt;(0.5*$R$291),2^(1/2),AND($R$291&lt;=T419,T419&lt;=$R$292),"1,0000",AND(T419&gt;$R$292,T419&lt;=(3*$R$292)),($R$292/T419+(1-($R$292/T419))*(($R$292/T419)^$R$294))^-1,T419&gt;(3*$R$292),1/(((1/3)+(((1-(1/3))*((1/3)^$R$294))))))</f>
        <v>1.1338312545805556</v>
      </c>
      <c r="V419" s="21">
        <f t="shared" si="3"/>
        <v>64</v>
      </c>
      <c r="W419" s="21">
        <f t="shared" si="4"/>
        <v>0.88196545646462665</v>
      </c>
      <c r="X419" s="21">
        <f t="shared" si="5"/>
        <v>-0.11803454353537335</v>
      </c>
      <c r="Y419" s="1">
        <v>1</v>
      </c>
    </row>
    <row r="420" spans="20:25" ht="20.100000000000001" customHeight="1" x14ac:dyDescent="0.2">
      <c r="T420" s="1">
        <v>64.5</v>
      </c>
      <c r="U420" s="21" cm="1">
        <f t="array" ref="U420">_xlfn.IFS(AND(T420&lt;$R$291,T420&gt;=0.5*$R$291),($R$291/T420)^$R$294,T420&lt;(0.5*$R$291),2^(1/2),AND($R$291&lt;=T420,T420&lt;=$R$292),"1,0000",AND(T420&gt;$R$292,T420&lt;=(3*$R$292)),($R$292/T420+(1-($R$292/T420))*(($R$292/T420)^$R$294))^-1,T420&gt;(3*$R$292),1/(((1/3)+(((1-(1/3))*((1/3)^$R$294))))))</f>
        <v>1.1369480685311595</v>
      </c>
      <c r="V420" s="21">
        <f t="shared" si="3"/>
        <v>64.5</v>
      </c>
      <c r="W420" s="21">
        <f t="shared" si="4"/>
        <v>0.87954764837405042</v>
      </c>
      <c r="X420" s="21">
        <f t="shared" si="5"/>
        <v>-0.12045235162594958</v>
      </c>
      <c r="Y420" s="1">
        <v>1</v>
      </c>
    </row>
    <row r="421" spans="20:25" ht="20.100000000000001" customHeight="1" x14ac:dyDescent="0.2">
      <c r="T421" s="1">
        <v>65</v>
      </c>
      <c r="U421" s="21" cm="1">
        <f t="array" ref="U421">_xlfn.IFS(AND(T421&lt;$R$291,T421&gt;=0.5*$R$291),($R$291/T421)^$R$294,T421&lt;(0.5*$R$291),2^(1/2),AND($R$291&lt;=T421,T421&lt;=$R$292),"1,0000",AND(T421&gt;$R$292,T421&lt;=(3*$R$292)),($R$292/T421+(1-($R$292/T421))*(($R$292/T421)^$R$294))^-1,T421&gt;(3*$R$292),1/(((1/3)+(((1-(1/3))*((1/3)^$R$294))))))</f>
        <v>1.1400712282981362</v>
      </c>
      <c r="V421" s="21">
        <f t="shared" ref="V421:V484" si="6">T421</f>
        <v>65</v>
      </c>
      <c r="W421" s="21">
        <f t="shared" ref="W421:W484" si="7">1/U421</f>
        <v>0.87713817801785043</v>
      </c>
      <c r="X421" s="21">
        <f t="shared" ref="X421:X484" si="8">W421-1</f>
        <v>-0.12286182198214957</v>
      </c>
      <c r="Y421" s="1">
        <v>1</v>
      </c>
    </row>
    <row r="422" spans="20:25" ht="20.100000000000001" customHeight="1" x14ac:dyDescent="0.2">
      <c r="T422" s="1">
        <v>65.5</v>
      </c>
      <c r="U422" s="21" cm="1">
        <f t="array" ref="U422">_xlfn.IFS(AND(T422&lt;$R$291,T422&gt;=0.5*$R$291),($R$291/T422)^$R$294,T422&lt;(0.5*$R$291),2^(1/2),AND($R$291&lt;=T422,T422&lt;=$R$292),"1,0000",AND(T422&gt;$R$292,T422&lt;=(3*$R$292)),($R$292/T422+(1-($R$292/T422))*(($R$292/T422)^$R$294))^-1,T422&gt;(3*$R$292),1/(((1/3)+(((1-(1/3))*((1/3)^$R$294))))))</f>
        <v>1.1432003391990346</v>
      </c>
      <c r="V422" s="21">
        <f t="shared" si="6"/>
        <v>65.5</v>
      </c>
      <c r="W422" s="21">
        <f t="shared" si="7"/>
        <v>0.87473731918294773</v>
      </c>
      <c r="X422" s="21">
        <f t="shared" si="8"/>
        <v>-0.12526268081705227</v>
      </c>
      <c r="Y422" s="1">
        <v>1</v>
      </c>
    </row>
    <row r="423" spans="20:25" ht="20.100000000000001" customHeight="1" x14ac:dyDescent="0.2">
      <c r="T423" s="1">
        <v>66</v>
      </c>
      <c r="U423" s="21" cm="1">
        <f t="array" ref="U423">_xlfn.IFS(AND(T423&lt;$R$291,T423&gt;=0.5*$R$291),($R$291/T423)^$R$294,T423&lt;(0.5*$R$291),2^(1/2),AND($R$291&lt;=T423,T423&lt;=$R$292),"1,0000",AND(T423&gt;$R$292,T423&lt;=(3*$R$292)),($R$292/T423+(1-($R$292/T423))*(($R$292/T423)^$R$294))^-1,T423&gt;(3*$R$292),1/(((1/3)+(((1-(1/3))*((1/3)^$R$294))))))</f>
        <v>1.1463350236943397</v>
      </c>
      <c r="V423" s="21">
        <f t="shared" si="6"/>
        <v>66</v>
      </c>
      <c r="W423" s="21">
        <f t="shared" si="7"/>
        <v>0.87234532604374249</v>
      </c>
      <c r="X423" s="21">
        <f t="shared" si="8"/>
        <v>-0.12765467395625751</v>
      </c>
      <c r="Y423" s="1">
        <v>1</v>
      </c>
    </row>
    <row r="424" spans="20:25" ht="20.100000000000001" customHeight="1" x14ac:dyDescent="0.2">
      <c r="T424" s="1">
        <v>66.5</v>
      </c>
      <c r="U424" s="21" cm="1">
        <f t="array" ref="U424">_xlfn.IFS(AND(T424&lt;$R$291,T424&gt;=0.5*$R$291),($R$291/T424)^$R$294,T424&lt;(0.5*$R$291),2^(1/2),AND($R$291&lt;=T424,T424&lt;=$R$292),"1,0000",AND(T424&gt;$R$292,T424&lt;=(3*$R$292)),($R$292/T424+(1-($R$292/T424))*(($R$292/T424)^$R$294))^-1,T424&gt;(3*$R$292),1/(((1/3)+(((1-(1/3))*((1/3)^$R$294))))))</f>
        <v>1.1494749205436441</v>
      </c>
      <c r="V424" s="21">
        <f t="shared" si="6"/>
        <v>66.5</v>
      </c>
      <c r="W424" s="21">
        <f t="shared" si="7"/>
        <v>0.86996243426263709</v>
      </c>
      <c r="X424" s="21">
        <f t="shared" si="8"/>
        <v>-0.13003756573736291</v>
      </c>
      <c r="Y424" s="1">
        <v>1</v>
      </c>
    </row>
    <row r="425" spans="20:25" ht="20.100000000000001" customHeight="1" x14ac:dyDescent="0.2">
      <c r="T425" s="1">
        <v>67</v>
      </c>
      <c r="U425" s="21" cm="1">
        <f t="array" ref="U425">_xlfn.IFS(AND(T425&lt;$R$291,T425&gt;=0.5*$R$291),($R$291/T425)^$R$294,T425&lt;(0.5*$R$291),2^(1/2),AND($R$291&lt;=T425,T425&lt;=$R$292),"1,0000",AND(T425&gt;$R$292,T425&lt;=(3*$R$292)),($R$292/T425+(1-($R$292/T425))*(($R$292/T425)^$R$294))^-1,T425&gt;(3*$R$292),1/(((1/3)+(((1-(1/3))*((1/3)^$R$294))))))</f>
        <v>1.1526196840099345</v>
      </c>
      <c r="V425" s="21">
        <f t="shared" si="6"/>
        <v>67</v>
      </c>
      <c r="W425" s="21">
        <f t="shared" si="7"/>
        <v>0.86758886202691377</v>
      </c>
      <c r="X425" s="21">
        <f t="shared" si="8"/>
        <v>-0.13241113797308623</v>
      </c>
      <c r="Y425" s="1">
        <v>1</v>
      </c>
    </row>
    <row r="426" spans="20:25" ht="20.100000000000001" customHeight="1" x14ac:dyDescent="0.2">
      <c r="T426" s="1">
        <v>67.5</v>
      </c>
      <c r="U426" s="21" cm="1">
        <f t="array" ref="U426">_xlfn.IFS(AND(T426&lt;$R$291,T426&gt;=0.5*$R$291),($R$291/T426)^$R$294,T426&lt;(0.5*$R$291),2^(1/2),AND($R$291&lt;=T426,T426&lt;=$R$292),"1,0000",AND(T426&gt;$R$292,T426&lt;=(3*$R$292)),($R$292/T426+(1-($R$292/T426))*(($R$292/T426)^$R$294))^-1,T426&gt;(3*$R$292),1/(((1/3)+(((1-(1/3))*((1/3)^$R$294))))))</f>
        <v>1.1557689831088598</v>
      </c>
      <c r="V426" s="21">
        <f t="shared" si="6"/>
        <v>67.5</v>
      </c>
      <c r="W426" s="21">
        <f t="shared" si="7"/>
        <v>0.86522481102593474</v>
      </c>
      <c r="X426" s="21">
        <f t="shared" si="8"/>
        <v>-0.13477518897406526</v>
      </c>
      <c r="Y426" s="1">
        <v>1</v>
      </c>
    </row>
    <row r="427" spans="20:25" ht="20.100000000000001" customHeight="1" x14ac:dyDescent="0.2">
      <c r="T427" s="1">
        <v>68</v>
      </c>
      <c r="U427" s="21" cm="1">
        <f t="array" ref="U427">_xlfn.IFS(AND(T427&lt;$R$291,T427&gt;=0.5*$R$291),($R$291/T427)^$R$294,T427&lt;(0.5*$R$291),2^(1/2),AND($R$291&lt;=T427,T427&lt;=$R$292),"1,0000",AND(T427&gt;$R$292,T427&lt;=(3*$R$292)),($R$292/T427+(1-($R$292/T427))*(($R$292/T427)^$R$294))^-1,T427&gt;(3*$R$292),1/(((1/3)+(((1-(1/3))*((1/3)^$R$294))))))</f>
        <v>1.1589225009000641</v>
      </c>
      <c r="V427" s="21">
        <f t="shared" si="6"/>
        <v>68</v>
      </c>
      <c r="W427" s="21">
        <f t="shared" si="7"/>
        <v>0.86287046737237505</v>
      </c>
      <c r="X427" s="21">
        <f t="shared" si="8"/>
        <v>-0.13712953262762495</v>
      </c>
      <c r="Y427" s="1">
        <v>1</v>
      </c>
    </row>
    <row r="428" spans="20:25" ht="20.100000000000001" customHeight="1" x14ac:dyDescent="0.2">
      <c r="T428" s="1">
        <v>68.5</v>
      </c>
      <c r="U428" s="21" cm="1">
        <f t="array" ref="U428">_xlfn.IFS(AND(T428&lt;$R$291,T428&gt;=0.5*$R$291),($R$291/T428)^$R$294,T428&lt;(0.5*$R$291),2^(1/2),AND($R$291&lt;=T428,T428&lt;=$R$292),"1,0000",AND(T428&gt;$R$292,T428&lt;=(3*$R$292)),($R$292/T428+(1-($R$292/T428))*(($R$292/T428)^$R$294))^-1,T428&gt;(3*$R$292),1/(((1/3)+(((1-(1/3))*((1/3)^$R$294))))))</f>
        <v>1.1620799338178935</v>
      </c>
      <c r="V428" s="21">
        <f t="shared" si="6"/>
        <v>68.5</v>
      </c>
      <c r="W428" s="21">
        <f t="shared" si="7"/>
        <v>0.86052600247093447</v>
      </c>
      <c r="X428" s="21">
        <f t="shared" si="8"/>
        <v>-0.13947399752906553</v>
      </c>
      <c r="Y428" s="1">
        <v>1</v>
      </c>
    </row>
    <row r="429" spans="20:25" ht="20.100000000000001" customHeight="1" x14ac:dyDescent="0.2">
      <c r="T429" s="1">
        <v>69</v>
      </c>
      <c r="U429" s="21" cm="1">
        <f t="array" ref="U429">_xlfn.IFS(AND(T429&lt;$R$291,T429&gt;=0.5*$R$291),($R$291/T429)^$R$294,T429&lt;(0.5*$R$291),2^(1/2),AND($R$291&lt;=T429,T429&lt;=$R$292),"1,0000",AND(T429&gt;$R$292,T429&lt;=(3*$R$292)),($R$292/T429+(1-($R$292/T429))*(($R$292/T429)^$R$294))^-1,T429&gt;(3*$R$292),1/(((1/3)+(((1-(1/3))*((1/3)^$R$294))))))</f>
        <v>1.1652409910389678</v>
      </c>
      <c r="V429" s="21">
        <f t="shared" si="6"/>
        <v>69</v>
      </c>
      <c r="W429" s="21">
        <f t="shared" si="7"/>
        <v>0.85819157383775746</v>
      </c>
      <c r="X429" s="21">
        <f t="shared" si="8"/>
        <v>-0.14180842616224254</v>
      </c>
      <c r="Y429" s="1">
        <v>1</v>
      </c>
    </row>
    <row r="430" spans="20:25" ht="20.100000000000001" customHeight="1" x14ac:dyDescent="0.2">
      <c r="T430" s="1">
        <v>69.5</v>
      </c>
      <c r="U430" s="21" cm="1">
        <f t="array" ref="U430">_xlfn.IFS(AND(T430&lt;$R$291,T430&gt;=0.5*$R$291),($R$291/T430)^$R$294,T430&lt;(0.5*$R$291),2^(1/2),AND($R$291&lt;=T430,T430&lt;=$R$292),"1,0000",AND(T430&gt;$R$292,T430&lt;=(3*$R$292)),($R$292/T430+(1-($R$292/T430))*(($R$292/T430)^$R$294))^-1,T430&gt;(3*$R$292),1/(((1/3)+(((1-(1/3))*((1/3)^$R$294))))))</f>
        <v>1.1684053938843011</v>
      </c>
      <c r="V430" s="21">
        <f t="shared" si="6"/>
        <v>69.5</v>
      </c>
      <c r="W430" s="21">
        <f t="shared" si="7"/>
        <v>0.85586732587355974</v>
      </c>
      <c r="X430" s="21">
        <f t="shared" si="8"/>
        <v>-0.14413267412644026</v>
      </c>
      <c r="Y430" s="1">
        <v>1</v>
      </c>
    </row>
    <row r="431" spans="20:25" ht="20.100000000000001" customHeight="1" x14ac:dyDescent="0.2">
      <c r="T431" s="1">
        <v>70</v>
      </c>
      <c r="U431" s="21" cm="1">
        <f t="array" ref="U431">_xlfn.IFS(AND(T431&lt;$R$291,T431&gt;=0.5*$R$291),($R$291/T431)^$R$294,T431&lt;(0.5*$R$291),2^(1/2),AND($R$291&lt;=T431,T431&lt;=$R$292),"1,0000",AND(T431&gt;$R$292,T431&lt;=(3*$R$292)),($R$292/T431+(1-($R$292/T431))*(($R$292/T431)^$R$294))^-1,T431&gt;(3*$R$292),1/(((1/3)+(((1-(1/3))*((1/3)^$R$294))))))</f>
        <v>1.1715728752538099</v>
      </c>
      <c r="V431" s="21">
        <f t="shared" si="6"/>
        <v>70</v>
      </c>
      <c r="W431" s="21">
        <f t="shared" si="7"/>
        <v>0.85355339059327373</v>
      </c>
      <c r="X431" s="21">
        <f t="shared" si="8"/>
        <v>-0.14644660940672627</v>
      </c>
      <c r="Y431" s="1">
        <v>1</v>
      </c>
    </row>
    <row r="432" spans="20:25" ht="20.100000000000001" customHeight="1" x14ac:dyDescent="0.2">
      <c r="T432" s="1">
        <v>70.5</v>
      </c>
      <c r="U432" s="21" cm="1">
        <f t="array" ref="U432">_xlfn.IFS(AND(T432&lt;$R$291,T432&gt;=0.5*$R$291),($R$291/T432)^$R$294,T432&lt;(0.5*$R$291),2^(1/2),AND($R$291&lt;=T432,T432&lt;=$R$292),"1,0000",AND(T432&gt;$R$292,T432&lt;=(3*$R$292)),($R$292/T432+(1-($R$292/T432))*(($R$292/T432)^$R$294))^-1,T432&gt;(3*$R$292),1/(((1/3)+(((1-(1/3))*((1/3)^$R$294))))))</f>
        <v>1.1747431790912015</v>
      </c>
      <c r="V432" s="21">
        <f t="shared" si="6"/>
        <v>70.5</v>
      </c>
      <c r="W432" s="21">
        <f t="shared" si="7"/>
        <v>0.85124988831483539</v>
      </c>
      <c r="X432" s="21">
        <f t="shared" si="8"/>
        <v>-0.14875011168516461</v>
      </c>
      <c r="Y432" s="1">
        <v>1</v>
      </c>
    </row>
    <row r="433" spans="20:25" ht="20.100000000000001" customHeight="1" x14ac:dyDescent="0.2">
      <c r="T433" s="1">
        <v>71</v>
      </c>
      <c r="U433" s="21" cm="1">
        <f t="array" ref="U433">_xlfn.IFS(AND(T433&lt;$R$291,T433&gt;=0.5*$R$291),($R$291/T433)^$R$294,T433&lt;(0.5*$R$291),2^(1/2),AND($R$291&lt;=T433,T433&lt;=$R$292),"1,0000",AND(T433&gt;$R$292,T433&lt;=(3*$R$292)),($R$292/T433+(1-($R$292/T433))*(($R$292/T433)^$R$294))^-1,T433&gt;(3*$R$292),1/(((1/3)+(((1-(1/3))*((1/3)^$R$294))))))</f>
        <v>1.1779160598773801</v>
      </c>
      <c r="V433" s="21">
        <f t="shared" si="6"/>
        <v>71</v>
      </c>
      <c r="W433" s="21">
        <f t="shared" si="7"/>
        <v>0.84895692830955971</v>
      </c>
      <c r="X433" s="21">
        <f t="shared" si="8"/>
        <v>-0.15104307169044029</v>
      </c>
      <c r="Y433" s="1">
        <v>1</v>
      </c>
    </row>
    <row r="434" spans="20:25" ht="20.100000000000001" customHeight="1" x14ac:dyDescent="0.2">
      <c r="T434" s="1">
        <v>71.5</v>
      </c>
      <c r="U434" s="21" cm="1">
        <f t="array" ref="U434">_xlfn.IFS(AND(T434&lt;$R$291,T434&gt;=0.5*$R$291),($R$291/T434)^$R$294,T434&lt;(0.5*$R$291),2^(1/2),AND($R$291&lt;=T434,T434&lt;=$R$292),"1,0000",AND(T434&gt;$R$292,T434&lt;=(3*$R$292)),($R$292/T434+(1-($R$292/T434))*(($R$292/T434)^$R$294))^-1,T434&gt;(3*$R$292),1/(((1/3)+(((1-(1/3))*((1/3)^$R$294))))))</f>
        <v>1.1810912821506303</v>
      </c>
      <c r="V434" s="21">
        <f t="shared" si="6"/>
        <v>71.5</v>
      </c>
      <c r="W434" s="21">
        <f t="shared" si="7"/>
        <v>0.84667460941640005</v>
      </c>
      <c r="X434" s="21">
        <f t="shared" si="8"/>
        <v>-0.15332539058359995</v>
      </c>
      <c r="Y434" s="1">
        <v>1</v>
      </c>
    </row>
    <row r="435" spans="20:25" ht="20.100000000000001" customHeight="1" x14ac:dyDescent="0.2">
      <c r="T435" s="1">
        <v>72</v>
      </c>
      <c r="U435" s="21" cm="1">
        <f t="array" ref="U435">_xlfn.IFS(AND(T435&lt;$R$291,T435&gt;=0.5*$R$291),($R$291/T435)^$R$294,T435&lt;(0.5*$R$291),2^(1/2),AND($R$291&lt;=T435,T435&lt;=$R$292),"1,0000",AND(T435&gt;$R$292,T435&lt;=(3*$R$292)),($R$292/T435+(1-($R$292/T435))*(($R$292/T435)^$R$294))^-1,T435&gt;(3*$R$292),1/(((1/3)+(((1-(1/3))*((1/3)^$R$294))))))</f>
        <v>1.1842686200519639</v>
      </c>
      <c r="V435" s="21">
        <f t="shared" si="6"/>
        <v>72</v>
      </c>
      <c r="W435" s="21">
        <f t="shared" si="7"/>
        <v>0.84440302062223138</v>
      </c>
      <c r="X435" s="21">
        <f t="shared" si="8"/>
        <v>-0.15559697937776862</v>
      </c>
      <c r="Y435" s="1">
        <v>1</v>
      </c>
    </row>
    <row r="436" spans="20:25" ht="20.100000000000001" customHeight="1" x14ac:dyDescent="0.2">
      <c r="T436" s="1">
        <v>72.5</v>
      </c>
      <c r="U436" s="21" cm="1">
        <f t="array" ref="U436">_xlfn.IFS(AND(T436&lt;$R$291,T436&gt;=0.5*$R$291),($R$291/T436)^$R$294,T436&lt;(0.5*$R$291),2^(1/2),AND($R$291&lt;=T436,T436&lt;=$R$292),"1,0000",AND(T436&gt;$R$292,T436&lt;=(3*$R$292)),($R$292/T436+(1-($R$292/T436))*(($R$292/T436)^$R$294))^-1,T436&gt;(3*$R$292),1/(((1/3)+(((1-(1/3))*((1/3)^$R$294))))))</f>
        <v>1.18744785689412</v>
      </c>
      <c r="V436" s="21">
        <f t="shared" si="6"/>
        <v>72.5</v>
      </c>
      <c r="W436" s="21">
        <f t="shared" si="7"/>
        <v>0.84214224161016449</v>
      </c>
      <c r="X436" s="21">
        <f t="shared" si="8"/>
        <v>-0.15785775838983551</v>
      </c>
      <c r="Y436" s="1">
        <v>1</v>
      </c>
    </row>
    <row r="437" spans="20:25" ht="20.100000000000001" customHeight="1" x14ac:dyDescent="0.2">
      <c r="T437" s="1">
        <v>73</v>
      </c>
      <c r="U437" s="21" cm="1">
        <f t="array" ref="U437">_xlfn.IFS(AND(T437&lt;$R$291,T437&gt;=0.5*$R$291),($R$291/T437)^$R$294,T437&lt;(0.5*$R$291),2^(1/2),AND($R$291&lt;=T437,T437&lt;=$R$292),"1,0000",AND(T437&gt;$R$292,T437&lt;=(3*$R$292)),($R$292/T437+(1-($R$292/T437))*(($R$292/T437)^$R$294))^-1,T437&gt;(3*$R$292),1/(((1/3)+(((1-(1/3))*((1/3)^$R$294))))))</f>
        <v>1.1906287847528136</v>
      </c>
      <c r="V437" s="21">
        <f t="shared" si="6"/>
        <v>73</v>
      </c>
      <c r="W437" s="21">
        <f t="shared" si="7"/>
        <v>0.83989234327776641</v>
      </c>
      <c r="X437" s="21">
        <f t="shared" si="8"/>
        <v>-0.16010765672223359</v>
      </c>
      <c r="Y437" s="1">
        <v>1</v>
      </c>
    </row>
    <row r="438" spans="20:25" ht="20.100000000000001" customHeight="1" x14ac:dyDescent="0.2">
      <c r="T438" s="1">
        <v>73.5</v>
      </c>
      <c r="U438" s="21" cm="1">
        <f t="array" ref="U438">_xlfn.IFS(AND(T438&lt;$R$291,T438&gt;=0.5*$R$291),($R$291/T438)^$R$294,T438&lt;(0.5*$R$291),2^(1/2),AND($R$291&lt;=T438,T438&lt;=$R$292),"1,0000",AND(T438&gt;$R$292,T438&lt;=(3*$R$292)),($R$292/T438+(1-($R$292/T438))*(($R$292/T438)^$R$294))^-1,T438&gt;(3*$R$292),1/(((1/3)+(((1-(1/3))*((1/3)^$R$294))))))</f>
        <v>1.1938112040789211</v>
      </c>
      <c r="V438" s="21">
        <f t="shared" si="6"/>
        <v>73.5</v>
      </c>
      <c r="W438" s="21">
        <f t="shared" si="7"/>
        <v>0.83765338822694746</v>
      </c>
      <c r="X438" s="21">
        <f t="shared" si="8"/>
        <v>-0.16234661177305254</v>
      </c>
      <c r="Y438" s="1">
        <v>1</v>
      </c>
    </row>
    <row r="439" spans="20:25" ht="20.100000000000001" customHeight="1" x14ac:dyDescent="0.2">
      <c r="T439" s="1">
        <v>74</v>
      </c>
      <c r="U439" s="21" cm="1">
        <f t="array" ref="U439">_xlfn.IFS(AND(T439&lt;$R$291,T439&gt;=0.5*$R$291),($R$291/T439)^$R$294,T439&lt;(0.5*$R$291),2^(1/2),AND($R$291&lt;=T439,T439&lt;=$R$292),"1,0000",AND(T439&gt;$R$292,T439&lt;=(3*$R$292)),($R$292/T439+(1-($R$292/T439))*(($R$292/T439)^$R$294))^-1,T439&gt;(3*$R$292),1/(((1/3)+(((1-(1/3))*((1/3)^$R$294))))))</f>
        <v>1.196994923330378</v>
      </c>
      <c r="V439" s="21">
        <f t="shared" si="6"/>
        <v>74</v>
      </c>
      <c r="W439" s="21">
        <f t="shared" si="7"/>
        <v>0.83542543122715796</v>
      </c>
      <c r="X439" s="21">
        <f t="shared" si="8"/>
        <v>-0.16457456877284204</v>
      </c>
      <c r="Y439" s="1">
        <v>1</v>
      </c>
    </row>
    <row r="440" spans="20:25" ht="20.100000000000001" customHeight="1" x14ac:dyDescent="0.2">
      <c r="T440" s="1">
        <v>74.5</v>
      </c>
      <c r="U440" s="21" cm="1">
        <f t="array" ref="U440">_xlfn.IFS(AND(T440&lt;$R$291,T440&gt;=0.5*$R$291),($R$291/T440)^$R$294,T440&lt;(0.5*$R$291),2^(1/2),AND($R$291&lt;=T440,T440&lt;=$R$292),"1,0000",AND(T440&gt;$R$292,T440&lt;=(3*$R$292)),($R$292/T440+(1-($R$292/T440))*(($R$292/T440)^$R$294))^-1,T440&gt;(3*$R$292),1/(((1/3)+(((1-(1/3))*((1/3)^$R$294))))))</f>
        <v>1.2001797586226468</v>
      </c>
      <c r="V440" s="21">
        <f t="shared" si="6"/>
        <v>74.5</v>
      </c>
      <c r="W440" s="21">
        <f t="shared" si="7"/>
        <v>0.83320851965344123</v>
      </c>
      <c r="X440" s="21">
        <f t="shared" si="8"/>
        <v>-0.16679148034655877</v>
      </c>
      <c r="Y440" s="1">
        <v>1</v>
      </c>
    </row>
    <row r="441" spans="20:25" ht="20.100000000000001" customHeight="1" x14ac:dyDescent="0.2">
      <c r="T441" s="1">
        <v>75</v>
      </c>
      <c r="U441" s="21" cm="1">
        <f t="array" ref="U441">_xlfn.IFS(AND(T441&lt;$R$291,T441&gt;=0.5*$R$291),($R$291/T441)^$R$294,T441&lt;(0.5*$R$291),2^(1/2),AND($R$291&lt;=T441,T441&lt;=$R$292),"1,0000",AND(T441&gt;$R$292,T441&lt;=(3*$R$292)),($R$292/T441+(1-($R$292/T441))*(($R$292/T441)^$R$294))^-1,T441&gt;(3*$R$292),1/(((1/3)+(((1-(1/3))*((1/3)^$R$294))))))</f>
        <v>1.2033655333966835</v>
      </c>
      <c r="V441" s="21">
        <f t="shared" si="6"/>
        <v>75</v>
      </c>
      <c r="W441" s="21">
        <f t="shared" si="7"/>
        <v>0.83100269390078574</v>
      </c>
      <c r="X441" s="21">
        <f t="shared" si="8"/>
        <v>-0.16899730609921426</v>
      </c>
      <c r="Y441" s="1">
        <v>1</v>
      </c>
    </row>
    <row r="442" spans="20:25" ht="20.100000000000001" customHeight="1" x14ac:dyDescent="0.2">
      <c r="T442" s="1">
        <v>75.5</v>
      </c>
      <c r="U442" s="21" cm="1">
        <f t="array" ref="U442">_xlfn.IFS(AND(T442&lt;$R$291,T442&gt;=0.5*$R$291),($R$291/T442)^$R$294,T442&lt;(0.5*$R$291),2^(1/2),AND($R$291&lt;=T442,T442&lt;=$R$292),"1,0000",AND(T442&gt;$R$292,T442&lt;=(3*$R$292)),($R$292/T442+(1-($R$292/T442))*(($R$292/T442)^$R$294))^-1,T442&gt;(3*$R$292),1/(((1/3)+(((1-(1/3))*((1/3)^$R$294))))))</f>
        <v>1.2065520781034043</v>
      </c>
      <c r="V442" s="21">
        <f t="shared" si="6"/>
        <v>75.5</v>
      </c>
      <c r="W442" s="21">
        <f t="shared" si="7"/>
        <v>0.82880798777613784</v>
      </c>
      <c r="X442" s="21">
        <f t="shared" si="8"/>
        <v>-0.17119201222386216</v>
      </c>
      <c r="Y442" s="1">
        <v>1</v>
      </c>
    </row>
    <row r="443" spans="20:25" ht="20.100000000000001" customHeight="1" x14ac:dyDescent="0.2">
      <c r="T443" s="1">
        <v>76</v>
      </c>
      <c r="U443" s="21" cm="1">
        <f t="array" ref="U443">_xlfn.IFS(AND(T443&lt;$R$291,T443&gt;=0.5*$R$291),($R$291/T443)^$R$294,T443&lt;(0.5*$R$291),2^(1/2),AND($R$291&lt;=T443,T443&lt;=$R$292),"1,0000",AND(T443&gt;$R$292,T443&lt;=(3*$R$292)),($R$292/T443+(1-($R$292/T443))*(($R$292/T443)^$R$294))^-1,T443&gt;(3*$R$292),1/(((1/3)+(((1-(1/3))*((1/3)^$R$294))))))</f>
        <v>1.2097392299037169</v>
      </c>
      <c r="V443" s="21">
        <f t="shared" si="6"/>
        <v>76</v>
      </c>
      <c r="W443" s="21">
        <f t="shared" si="7"/>
        <v>0.82662442886934406</v>
      </c>
      <c r="X443" s="21">
        <f t="shared" si="8"/>
        <v>-0.17337557113065594</v>
      </c>
      <c r="Y443" s="1">
        <v>1</v>
      </c>
    </row>
    <row r="444" spans="20:25" ht="20.100000000000001" customHeight="1" x14ac:dyDescent="0.2">
      <c r="T444" s="1">
        <v>76.5</v>
      </c>
      <c r="U444" s="21" cm="1">
        <f t="array" ref="U444">_xlfn.IFS(AND(T444&lt;$R$291,T444&gt;=0.5*$R$291),($R$291/T444)^$R$294,T444&lt;(0.5*$R$291),2^(1/2),AND($R$291&lt;=T444,T444&lt;=$R$292),"1,0000",AND(T444&gt;$R$292,T444&lt;=(3*$R$292)),($R$292/T444+(1-($R$292/T444))*(($R$292/T444)^$R$294))^-1,T444&gt;(3*$R$292),1/(((1/3)+(((1-(1/3))*((1/3)^$R$294))))))</f>
        <v>1.2129268323832432</v>
      </c>
      <c r="V444" s="21">
        <f t="shared" si="6"/>
        <v>76.5</v>
      </c>
      <c r="W444" s="21">
        <f t="shared" si="7"/>
        <v>0.82445203890421837</v>
      </c>
      <c r="X444" s="21">
        <f t="shared" si="8"/>
        <v>-0.17554796109578163</v>
      </c>
      <c r="Y444" s="1">
        <v>1</v>
      </c>
    </row>
    <row r="445" spans="20:25" ht="20.100000000000001" customHeight="1" x14ac:dyDescent="0.2">
      <c r="T445" s="1">
        <v>77</v>
      </c>
      <c r="U445" s="21" cm="1">
        <f t="array" ref="U445">_xlfn.IFS(AND(T445&lt;$R$291,T445&gt;=0.5*$R$291),($R$291/T445)^$R$294,T445&lt;(0.5*$R$291),2^(1/2),AND($R$291&lt;=T445,T445&lt;=$R$292),"1,0000",AND(T445&gt;$R$292,T445&lt;=(3*$R$292)),($R$292/T445+(1-($R$292/T445))*(($R$292/T445)^$R$294))^-1,T445&gt;(3*$R$292),1/(((1/3)+(((1-(1/3))*((1/3)^$R$294))))))</f>
        <v>1.2161147352809081</v>
      </c>
      <c r="V445" s="21">
        <f t="shared" si="6"/>
        <v>77</v>
      </c>
      <c r="W445" s="21">
        <f t="shared" si="7"/>
        <v>0.82229083407085912</v>
      </c>
      <c r="X445" s="21">
        <f t="shared" si="8"/>
        <v>-0.17770916592914088</v>
      </c>
      <c r="Y445" s="1">
        <v>1</v>
      </c>
    </row>
    <row r="446" spans="20:25" ht="20.100000000000001" customHeight="1" x14ac:dyDescent="0.2">
      <c r="T446" s="1">
        <v>77.5</v>
      </c>
      <c r="U446" s="21" cm="1">
        <f t="array" ref="U446">_xlfn.IFS(AND(T446&lt;$R$291,T446&gt;=0.5*$R$291),($R$291/T446)^$R$294,T446&lt;(0.5*$R$291),2^(1/2),AND($R$291&lt;=T446,T446&lt;=$R$292),"1,0000",AND(T446&gt;$R$292,T446&lt;=(3*$R$292)),($R$292/T446+(1-($R$292/T446))*(($R$292/T446)^$R$294))^-1,T446&gt;(3*$R$292),1/(((1/3)+(((1-(1/3))*((1/3)^$R$294))))))</f>
        <v>1.2193027942306305</v>
      </c>
      <c r="V446" s="21">
        <f t="shared" si="6"/>
        <v>77.5</v>
      </c>
      <c r="W446" s="21">
        <f t="shared" si="7"/>
        <v>0.82014082534026456</v>
      </c>
      <c r="X446" s="21">
        <f t="shared" si="8"/>
        <v>-0.17985917465973544</v>
      </c>
      <c r="Y446" s="1">
        <v>1</v>
      </c>
    </row>
    <row r="447" spans="20:25" ht="20.100000000000001" customHeight="1" x14ac:dyDescent="0.2">
      <c r="T447" s="1">
        <v>78</v>
      </c>
      <c r="U447" s="21" cm="1">
        <f t="array" ref="U447">_xlfn.IFS(AND(T447&lt;$R$291,T447&gt;=0.5*$R$291),($R$291/T447)^$R$294,T447&lt;(0.5*$R$291),2^(1/2),AND($R$291&lt;=T447,T447&lt;=$R$292),"1,0000",AND(T447&gt;$R$292,T447&lt;=(3*$R$292)),($R$292/T447+(1-($R$292/T447))*(($R$292/T447)^$R$294))^-1,T447&gt;(3*$R$292),1/(((1/3)+(((1-(1/3))*((1/3)^$R$294))))))</f>
        <v>1.2224908705153958</v>
      </c>
      <c r="V447" s="21">
        <f t="shared" si="6"/>
        <v>78</v>
      </c>
      <c r="W447" s="21">
        <f t="shared" si="7"/>
        <v>0.81800201876223844</v>
      </c>
      <c r="X447" s="21">
        <f t="shared" si="8"/>
        <v>-0.18199798123776156</v>
      </c>
      <c r="Y447" s="1">
        <v>1</v>
      </c>
    </row>
    <row r="448" spans="20:25" ht="20.100000000000001" customHeight="1" x14ac:dyDescent="0.2">
      <c r="T448" s="1">
        <v>78.5</v>
      </c>
      <c r="U448" s="21" cm="1">
        <f t="array" ref="U448">_xlfn.IFS(AND(T448&lt;$R$291,T448&gt;=0.5*$R$291),($R$291/T448)^$R$294,T448&lt;(0.5*$R$291),2^(1/2),AND($R$291&lt;=T448,T448&lt;=$R$292),"1,0000",AND(T448&gt;$R$292,T448&lt;=(3*$R$292)),($R$292/T448+(1-($R$292/T448))*(($R$292/T448)^$R$294))^-1,T448&gt;(3*$R$292),1/(((1/3)+(((1-(1/3))*((1/3)^$R$294))))))</f>
        <v>1.2256788308330289</v>
      </c>
      <c r="V448" s="21">
        <f t="shared" si="6"/>
        <v>78.5</v>
      </c>
      <c r="W448" s="21">
        <f t="shared" si="7"/>
        <v>0.81587441574751929</v>
      </c>
      <c r="X448" s="21">
        <f t="shared" si="8"/>
        <v>-0.18412558425248071</v>
      </c>
      <c r="Y448" s="1">
        <v>1</v>
      </c>
    </row>
    <row r="449" spans="20:25" ht="20.100000000000001" customHeight="1" x14ac:dyDescent="0.2">
      <c r="T449" s="1">
        <v>79</v>
      </c>
      <c r="U449" s="21" cm="1">
        <f t="array" ref="U449">_xlfn.IFS(AND(T449&lt;$R$291,T449&gt;=0.5*$R$291),($R$291/T449)^$R$294,T449&lt;(0.5*$R$291),2^(1/2),AND($R$291&lt;=T449,T449&lt;=$R$292),"1,0000",AND(T449&gt;$R$292,T449&lt;=(3*$R$292)),($R$292/T449+(1-($R$292/T449))*(($R$292/T449)^$R$294))^-1,T449&gt;(3*$R$292),1/(((1/3)+(((1-(1/3))*((1/3)^$R$294))))))</f>
        <v>1.2288665470730402</v>
      </c>
      <c r="V449" s="21">
        <f t="shared" si="6"/>
        <v>79</v>
      </c>
      <c r="W449" s="21">
        <f t="shared" si="7"/>
        <v>0.8137580133350012</v>
      </c>
      <c r="X449" s="21">
        <f t="shared" si="8"/>
        <v>-0.1862419866649988</v>
      </c>
      <c r="Y449" s="1">
        <v>1</v>
      </c>
    </row>
    <row r="450" spans="20:25" ht="20.100000000000001" customHeight="1" x14ac:dyDescent="0.2">
      <c r="T450" s="1">
        <v>79.5</v>
      </c>
      <c r="U450" s="21" cm="1">
        <f t="array" ref="U450">_xlfn.IFS(AND(T450&lt;$R$291,T450&gt;=0.5*$R$291),($R$291/T450)^$R$294,T450&lt;(0.5*$R$291),2^(1/2),AND($R$291&lt;=T450,T450&lt;=$R$292),"1,0000",AND(T450&gt;$R$292,T450&lt;=(3*$R$292)),($R$292/T450+(1-($R$292/T450))*(($R$292/T450)^$R$294))^-1,T450&gt;(3*$R$292),1/(((1/3)+(((1-(1/3))*((1/3)^$R$294))))))</f>
        <v>1.2320538961039427</v>
      </c>
      <c r="V450" s="21">
        <f t="shared" si="6"/>
        <v>79.5</v>
      </c>
      <c r="W450" s="21">
        <f t="shared" si="7"/>
        <v>0.8116528044448752</v>
      </c>
      <c r="X450" s="21">
        <f t="shared" si="8"/>
        <v>-0.1883471955551248</v>
      </c>
      <c r="Y450" s="1">
        <v>1</v>
      </c>
    </row>
    <row r="451" spans="20:25" ht="20.100000000000001" customHeight="1" x14ac:dyDescent="0.2">
      <c r="T451" s="1">
        <v>80</v>
      </c>
      <c r="U451" s="21" cm="1">
        <f t="array" ref="U451">_xlfn.IFS(AND(T451&lt;$R$291,T451&gt;=0.5*$R$291),($R$291/T451)^$R$294,T451&lt;(0.5*$R$291),2^(1/2),AND($R$291&lt;=T451,T451&lt;=$R$292),"1,0000",AND(T451&gt;$R$292,T451&lt;=(3*$R$292)),($R$292/T451+(1-($R$292/T451))*(($R$292/T451)^$R$294))^-1,T451&gt;(3*$R$292),1/(((1/3)+(((1-(1/3))*((1/3)^$R$294))))))</f>
        <v>1.2352407595704875</v>
      </c>
      <c r="V451" s="21">
        <f t="shared" si="6"/>
        <v>80</v>
      </c>
      <c r="W451" s="21">
        <f t="shared" si="7"/>
        <v>0.80955877811845811</v>
      </c>
      <c r="X451" s="21">
        <f t="shared" si="8"/>
        <v>-0.19044122188154189</v>
      </c>
      <c r="Y451" s="1">
        <v>1</v>
      </c>
    </row>
    <row r="452" spans="20:25" ht="20.100000000000001" customHeight="1" x14ac:dyDescent="0.2">
      <c r="T452" s="1">
        <v>80.5</v>
      </c>
      <c r="U452" s="21" cm="1">
        <f t="array" ref="U452">_xlfn.IFS(AND(T452&lt;$R$291,T452&gt;=0.5*$R$291),($R$291/T452)^$R$294,T452&lt;(0.5*$R$291),2^(1/2),AND($R$291&lt;=T452,T452&lt;=$R$292),"1,0000",AND(T452&gt;$R$292,T452&lt;=(3*$R$292)),($R$292/T452+(1-($R$292/T452))*(($R$292/T452)^$R$294))^-1,T452&gt;(3*$R$292),1/(((1/3)+(((1-(1/3))*((1/3)^$R$294))))))</f>
        <v>1.2384270237002832</v>
      </c>
      <c r="V452" s="21">
        <f t="shared" si="6"/>
        <v>80.5</v>
      </c>
      <c r="W452" s="21">
        <f t="shared" si="7"/>
        <v>0.80747591974544486</v>
      </c>
      <c r="X452" s="21">
        <f t="shared" si="8"/>
        <v>-0.19252408025455514</v>
      </c>
      <c r="Y452" s="1">
        <v>1</v>
      </c>
    </row>
    <row r="453" spans="20:25" ht="20.100000000000001" customHeight="1" x14ac:dyDescent="0.2">
      <c r="T453" s="1">
        <v>81</v>
      </c>
      <c r="U453" s="21" cm="1">
        <f t="array" ref="U453">_xlfn.IFS(AND(T453&lt;$R$291,T453&gt;=0.5*$R$291),($R$291/T453)^$R$294,T453&lt;(0.5*$R$291),2^(1/2),AND($R$291&lt;=T453,T453&lt;=$R$292),"1,0000",AND(T453&gt;$R$292,T453&lt;=(3*$R$292)),($R$292/T453+(1-($R$292/T453))*(($R$292/T453)^$R$294))^-1,T453&gt;(3*$R$292),1/(((1/3)+(((1-(1/3))*((1/3)^$R$294))))))</f>
        <v>1.2416125791193116</v>
      </c>
      <c r="V453" s="21">
        <f t="shared" si="6"/>
        <v>81</v>
      </c>
      <c r="W453" s="21">
        <f t="shared" si="7"/>
        <v>0.80540421127926243</v>
      </c>
      <c r="X453" s="21">
        <f t="shared" si="8"/>
        <v>-0.19459578872073757</v>
      </c>
      <c r="Y453" s="1">
        <v>1</v>
      </c>
    </row>
    <row r="454" spans="20:25" ht="20.100000000000001" customHeight="1" x14ac:dyDescent="0.2">
      <c r="T454" s="1">
        <v>81.5</v>
      </c>
      <c r="U454" s="21" cm="1">
        <f t="array" ref="U454">_xlfn.IFS(AND(T454&lt;$R$291,T454&gt;=0.5*$R$291),($R$291/T454)^$R$294,T454&lt;(0.5*$R$291),2^(1/2),AND($R$291&lt;=T454,T454&lt;=$R$292),"1,0000",AND(T454&gt;$R$292,T454&lt;=(3*$R$292)),($R$292/T454+(1-($R$292/T454))*(($R$292/T454)^$R$294))^-1,T454&gt;(3*$R$292),1/(((1/3)+(((1-(1/3))*((1/3)^$R$294))))))</f>
        <v>1.2447973206758722</v>
      </c>
      <c r="V454" s="21">
        <f t="shared" si="6"/>
        <v>81.5</v>
      </c>
      <c r="W454" s="21">
        <f t="shared" si="7"/>
        <v>0.80334363144117493</v>
      </c>
      <c r="X454" s="21">
        <f t="shared" si="8"/>
        <v>-0.19665636855882507</v>
      </c>
      <c r="Y454" s="1">
        <v>1</v>
      </c>
    </row>
    <row r="455" spans="20:25" ht="20.100000000000001" customHeight="1" x14ac:dyDescent="0.2">
      <c r="T455" s="1">
        <v>82</v>
      </c>
      <c r="U455" s="21" cm="1">
        <f t="array" ref="U455">_xlfn.IFS(AND(T455&lt;$R$291,T455&gt;=0.5*$R$291),($R$291/T455)^$R$294,T455&lt;(0.5*$R$291),2^(1/2),AND($R$291&lt;=T455,T455&lt;=$R$292),"1,0000",AND(T455&gt;$R$292,T455&lt;=(3*$R$292)),($R$292/T455+(1-($R$292/T455))*(($R$292/T455)^$R$294))^-1,T455&gt;(3*$R$292),1/(((1/3)+(((1-(1/3))*((1/3)^$R$294))))))</f>
        <v>1.2479811472725171</v>
      </c>
      <c r="V455" s="21">
        <f t="shared" si="6"/>
        <v>82</v>
      </c>
      <c r="W455" s="21">
        <f t="shared" si="7"/>
        <v>0.80129415591374609</v>
      </c>
      <c r="X455" s="21">
        <f t="shared" si="8"/>
        <v>-0.19870584408625391</v>
      </c>
      <c r="Y455" s="1">
        <v>1</v>
      </c>
    </row>
    <row r="456" spans="20:25" ht="20.100000000000001" customHeight="1" x14ac:dyDescent="0.2">
      <c r="T456" s="1">
        <v>82.5</v>
      </c>
      <c r="U456" s="21" cm="1">
        <f t="array" ref="U456">_xlfn.IFS(AND(T456&lt;$R$291,T456&gt;=0.5*$R$291),($R$291/T456)^$R$294,T456&lt;(0.5*$R$291),2^(1/2),AND($R$291&lt;=T456,T456&lt;=$R$292),"1,0000",AND(T456&gt;$R$292,T456&lt;=(3*$R$292)),($R$292/T456+(1-($R$292/T456))*(($R$292/T456)^$R$294))^-1,T456&gt;(3*$R$292),1/(((1/3)+(((1-(1/3))*((1/3)^$R$294))))))</f>
        <v>1.2511639617055641</v>
      </c>
      <c r="V456" s="21">
        <f t="shared" si="6"/>
        <v>82.5</v>
      </c>
      <c r="W456" s="21">
        <f t="shared" si="7"/>
        <v>0.79925575752423217</v>
      </c>
      <c r="X456" s="21">
        <f t="shared" si="8"/>
        <v>-0.20074424247576783</v>
      </c>
      <c r="Y456" s="1">
        <v>1</v>
      </c>
    </row>
    <row r="457" spans="20:25" ht="20.100000000000001" customHeight="1" x14ac:dyDescent="0.2">
      <c r="T457" s="1">
        <v>83</v>
      </c>
      <c r="U457" s="21" cm="1">
        <f t="array" ref="U457">_xlfn.IFS(AND(T457&lt;$R$291,T457&gt;=0.5*$R$291),($R$291/T457)^$R$294,T457&lt;(0.5*$R$291),2^(1/2),AND($R$291&lt;=T457,T457&lt;=$R$292),"1,0000",AND(T457&gt;$R$292,T457&lt;=(3*$R$292)),($R$292/T457+(1-($R$292/T457))*(($R$292/T457)^$R$294))^-1,T457&gt;(3*$R$292),1/(((1/3)+(((1-(1/3))*((1/3)^$R$294))))))</f>
        <v>1.2543456705117999</v>
      </c>
      <c r="V457" s="21">
        <f t="shared" si="6"/>
        <v>83</v>
      </c>
      <c r="W457" s="21">
        <f t="shared" si="7"/>
        <v>0.7972284064184465</v>
      </c>
      <c r="X457" s="21">
        <f t="shared" si="8"/>
        <v>-0.2027715935815535</v>
      </c>
      <c r="Y457" s="1">
        <v>1</v>
      </c>
    </row>
    <row r="458" spans="20:25" ht="20.100000000000001" customHeight="1" x14ac:dyDescent="0.2">
      <c r="T458" s="1">
        <v>83.5</v>
      </c>
      <c r="U458" s="21" cm="1">
        <f t="array" ref="U458">_xlfn.IFS(AND(T458&lt;$R$291,T458&gt;=0.5*$R$291),($R$291/T458)^$R$294,T458&lt;(0.5*$R$291),2^(1/2),AND($R$291&lt;=T458,T458&lt;=$R$292),"1,0000",AND(T458&gt;$R$292,T458&lt;=(3*$R$292)),($R$292/T458+(1-($R$292/T458))*(($R$292/T458)^$R$294))^-1,T458&gt;(3*$R$292),1/(((1/3)+(((1-(1/3))*((1/3)^$R$294))))))</f>
        <v>1.2575261838220093</v>
      </c>
      <c r="V458" s="21">
        <f t="shared" si="6"/>
        <v>83.5</v>
      </c>
      <c r="W458" s="21">
        <f t="shared" si="7"/>
        <v>0.79521207022560125</v>
      </c>
      <c r="X458" s="21">
        <f t="shared" si="8"/>
        <v>-0.20478792977439875</v>
      </c>
      <c r="Y458" s="1">
        <v>1</v>
      </c>
    </row>
    <row r="459" spans="20:25" ht="20.100000000000001" customHeight="1" x14ac:dyDescent="0.2">
      <c r="T459" s="1">
        <v>84</v>
      </c>
      <c r="U459" s="21" cm="1">
        <f t="array" ref="U459">_xlfn.IFS(AND(T459&lt;$R$291,T459&gt;=0.5*$R$291),($R$291/T459)^$R$294,T459&lt;(0.5*$R$291),2^(1/2),AND($R$291&lt;=T459,T459&lt;=$R$292),"1,0000",AND(T459&gt;$R$292,T459&lt;=(3*$R$292)),($R$292/T459+(1-($R$292/T459))*(($R$292/T459)^$R$294))^-1,T459&gt;(3*$R$292),1/(((1/3)+(((1-(1/3))*((1/3)^$R$294))))))</f>
        <v>1.2607054152209811</v>
      </c>
      <c r="V459" s="21">
        <f t="shared" si="6"/>
        <v>84</v>
      </c>
      <c r="W459" s="21">
        <f t="shared" si="7"/>
        <v>0.79320671421460998</v>
      </c>
      <c r="X459" s="21">
        <f t="shared" si="8"/>
        <v>-0.20679328578539002</v>
      </c>
      <c r="Y459" s="1">
        <v>1</v>
      </c>
    </row>
    <row r="460" spans="20:25" ht="20.100000000000001" customHeight="1" x14ac:dyDescent="0.2">
      <c r="T460" s="1">
        <v>84.5</v>
      </c>
      <c r="U460" s="21" cm="1">
        <f t="array" ref="U460">_xlfn.IFS(AND(T460&lt;$R$291,T460&gt;=0.5*$R$291),($R$291/T460)^$R$294,T460&lt;(0.5*$R$291),2^(1/2),AND($R$291&lt;=T460,T460&lt;=$R$292),"1,0000",AND(T460&gt;$R$292,T460&lt;=(3*$R$292)),($R$292/T460+(1-($R$292/T460))*(($R$292/T460)^$R$294))^-1,T460&gt;(3*$R$292),1/(((1/3)+(((1-(1/3))*((1/3)^$R$294))))))</f>
        <v>1.2638832816136707</v>
      </c>
      <c r="V460" s="21">
        <f t="shared" si="6"/>
        <v>84.5</v>
      </c>
      <c r="W460" s="21">
        <f t="shared" si="7"/>
        <v>0.79121230144230081</v>
      </c>
      <c r="X460" s="21">
        <f t="shared" si="8"/>
        <v>-0.20878769855769919</v>
      </c>
      <c r="Y460" s="1">
        <v>1</v>
      </c>
    </row>
    <row r="461" spans="20:25" ht="20.100000000000001" customHeight="1" x14ac:dyDescent="0.2">
      <c r="T461" s="1">
        <v>85</v>
      </c>
      <c r="U461" s="21" cm="1">
        <f t="array" ref="U461">_xlfn.IFS(AND(T461&lt;$R$291,T461&gt;=0.5*$R$291),($R$291/T461)^$R$294,T461&lt;(0.5*$R$291),2^(1/2),AND($R$291&lt;=T461,T461&lt;=$R$292),"1,0000",AND(T461&gt;$R$292,T461&lt;=(3*$R$292)),($R$292/T461+(1-($R$292/T461))*(($R$292/T461)^$R$294))^-1,T461&gt;(3*$R$292),1/(((1/3)+(((1-(1/3))*((1/3)^$R$294))))))</f>
        <v>1.2670597030972073</v>
      </c>
      <c r="V461" s="21">
        <f t="shared" si="6"/>
        <v>85</v>
      </c>
      <c r="W461" s="21">
        <f t="shared" si="7"/>
        <v>0.7892287928939693</v>
      </c>
      <c r="X461" s="21">
        <f t="shared" si="8"/>
        <v>-0.2107712071060307</v>
      </c>
      <c r="Y461" s="1">
        <v>1</v>
      </c>
    </row>
    <row r="462" spans="20:25" ht="20.100000000000001" customHeight="1" x14ac:dyDescent="0.2">
      <c r="T462" s="1">
        <v>85.5</v>
      </c>
      <c r="U462" s="21" cm="1">
        <f t="array" ref="U462">_xlfn.IFS(AND(T462&lt;$R$291,T462&gt;=0.5*$R$291),($R$291/T462)^$R$294,T462&lt;(0.5*$R$291),2^(1/2),AND($R$291&lt;=T462,T462&lt;=$R$292),"1,0000",AND(T462&gt;$R$292,T462&lt;=(3*$R$292)),($R$292/T462+(1-($R$292/T462))*(($R$292/T462)^$R$294))^-1,T462&gt;(3*$R$292),1/(((1/3)+(((1-(1/3))*((1/3)^$R$294))))))</f>
        <v>1.2702346028384588</v>
      </c>
      <c r="V462" s="21">
        <f t="shared" si="6"/>
        <v>85.5</v>
      </c>
      <c r="W462" s="21">
        <f t="shared" si="7"/>
        <v>0.78725614761667317</v>
      </c>
      <c r="X462" s="21">
        <f t="shared" si="8"/>
        <v>-0.21274385238332683</v>
      </c>
      <c r="Y462" s="1">
        <v>1</v>
      </c>
    </row>
    <row r="463" spans="20:25" ht="20.100000000000001" customHeight="1" x14ac:dyDescent="0.2">
      <c r="T463" s="1">
        <v>86</v>
      </c>
      <c r="U463" s="21" cm="1">
        <f t="array" ref="U463">_xlfn.IFS(AND(T463&lt;$R$291,T463&gt;=0.5*$R$291),($R$291/T463)^$R$294,T463&lt;(0.5*$R$291),2^(1/2),AND($R$291&lt;=T463,T463&lt;=$R$292),"1,0000",AND(T463&gt;$R$292,T463&lt;=(3*$R$292)),($R$292/T463+(1-($R$292/T463))*(($R$292/T463)^$R$294))^-1,T463&gt;(3*$R$292),1/(((1/3)+(((1-(1/3))*((1/3)^$R$294))))))</f>
        <v>1.273407906956882</v>
      </c>
      <c r="V463" s="21">
        <f t="shared" si="6"/>
        <v>86</v>
      </c>
      <c r="W463" s="21">
        <f t="shared" si="7"/>
        <v>0.78529432284564915</v>
      </c>
      <c r="X463" s="21">
        <f t="shared" si="8"/>
        <v>-0.21470567715435085</v>
      </c>
      <c r="Y463" s="1">
        <v>1</v>
      </c>
    </row>
    <row r="464" spans="20:25" ht="20.100000000000001" customHeight="1" x14ac:dyDescent="0.2">
      <c r="T464" s="1">
        <v>86.5</v>
      </c>
      <c r="U464" s="21" cm="1">
        <f t="array" ref="U464">_xlfn.IFS(AND(T464&lt;$R$291,T464&gt;=0.5*$R$291),($R$291/T464)^$R$294,T464&lt;(0.5*$R$291),2^(1/2),AND($R$291&lt;=T464,T464&lt;=$R$292),"1,0000",AND(T464&gt;$R$292,T464&lt;=(3*$R$292)),($R$292/T464+(1-($R$292/T464))*(($R$292/T464)^$R$294))^-1,T464&gt;(3*$R$292),1/(((1/3)+(((1-(1/3))*((1/3)^$R$294))))))</f>
        <v>1.2765795444123953</v>
      </c>
      <c r="V464" s="21">
        <f t="shared" si="6"/>
        <v>86.5</v>
      </c>
      <c r="W464" s="21">
        <f t="shared" si="7"/>
        <v>0.78334327412421145</v>
      </c>
      <c r="X464" s="21">
        <f t="shared" si="8"/>
        <v>-0.21665672587578855</v>
      </c>
      <c r="Y464" s="1">
        <v>1</v>
      </c>
    </row>
    <row r="465" spans="20:25" ht="20.100000000000001" customHeight="1" x14ac:dyDescent="0.2">
      <c r="T465" s="1">
        <v>87</v>
      </c>
      <c r="U465" s="21" cm="1">
        <f t="array" ref="U465">_xlfn.IFS(AND(T465&lt;$R$291,T465&gt;=0.5*$R$291),($R$291/T465)^$R$294,T465&lt;(0.5*$R$291),2^(1/2),AND($R$291&lt;=T465,T465&lt;=$R$292),"1,0000",AND(T465&gt;$R$292,T465&lt;=(3*$R$292)),($R$292/T465+(1-($R$292/T465))*(($R$292/T465)^$R$294))^-1,T465&gt;(3*$R$292),1/(((1/3)+(((1-(1/3))*((1/3)^$R$294))))))</f>
        <v>1.2797494468980344</v>
      </c>
      <c r="V465" s="21">
        <f t="shared" si="6"/>
        <v>87</v>
      </c>
      <c r="W465" s="21">
        <f t="shared" si="7"/>
        <v>0.78140295541747262</v>
      </c>
      <c r="X465" s="21">
        <f t="shared" si="8"/>
        <v>-0.21859704458252738</v>
      </c>
      <c r="Y465" s="1">
        <v>1</v>
      </c>
    </row>
    <row r="466" spans="20:25" ht="20.100000000000001" customHeight="1" x14ac:dyDescent="0.2">
      <c r="T466" s="1">
        <v>87.5</v>
      </c>
      <c r="U466" s="21" cm="1">
        <f t="array" ref="U466">_xlfn.IFS(AND(T466&lt;$R$291,T466&gt;=0.5*$R$291),($R$291/T466)^$R$294,T466&lt;(0.5*$R$291),2^(1/2),AND($R$291&lt;=T466,T466&lt;=$R$292),"1,0000",AND(T466&gt;$R$292,T466&lt;=(3*$R$292)),($R$292/T466+(1-($R$292/T466))*(($R$292/T466)^$R$294))^-1,T466&gt;(3*$R$292),1/(((1/3)+(((1-(1/3))*((1/3)^$R$294))))))</f>
        <v>1.2829175487371551</v>
      </c>
      <c r="V466" s="21">
        <f t="shared" si="6"/>
        <v>87.5</v>
      </c>
      <c r="W466" s="21">
        <f t="shared" si="7"/>
        <v>0.77947331922020546</v>
      </c>
      <c r="X466" s="21">
        <f t="shared" si="8"/>
        <v>-0.22052668077979454</v>
      </c>
      <c r="Y466" s="1">
        <v>1</v>
      </c>
    </row>
    <row r="467" spans="20:25" ht="20.100000000000001" customHeight="1" x14ac:dyDescent="0.2">
      <c r="T467" s="1">
        <v>88</v>
      </c>
      <c r="U467" s="21" cm="1">
        <f t="array" ref="U467">_xlfn.IFS(AND(T467&lt;$R$291,T467&gt;=0.5*$R$291),($R$291/T467)^$R$294,T467&lt;(0.5*$R$291),2^(1/2),AND($R$291&lt;=T467,T467&lt;=$R$292),"1,0000",AND(T467&gt;$R$292,T467&lt;=(3*$R$292)),($R$292/T467+(1-($R$292/T467))*(($R$292/T467)^$R$294))^-1,T467&gt;(3*$R$292),1/(((1/3)+(((1-(1/3))*((1/3)^$R$294))))))</f>
        <v>1.2860837867849702</v>
      </c>
      <c r="V467" s="21">
        <f t="shared" si="6"/>
        <v>88</v>
      </c>
      <c r="W467" s="21">
        <f t="shared" si="7"/>
        <v>0.77755431665915042</v>
      </c>
      <c r="X467" s="21">
        <f t="shared" si="8"/>
        <v>-0.22244568334084958</v>
      </c>
      <c r="Y467" s="1">
        <v>1</v>
      </c>
    </row>
    <row r="468" spans="20:25" ht="20.100000000000001" customHeight="1" x14ac:dyDescent="0.2">
      <c r="T468" s="1">
        <v>88.5</v>
      </c>
      <c r="U468" s="21" cm="1">
        <f t="array" ref="U468">_xlfn.IFS(AND(T468&lt;$R$291,T468&gt;=0.5*$R$291),($R$291/T468)^$R$294,T468&lt;(0.5*$R$291),2^(1/2),AND($R$291&lt;=T468,T468&lt;=$R$292),"1,0000",AND(T468&gt;$R$292,T468&lt;=(3*$R$292)),($R$292/T468+(1-($R$292/T468))*(($R$292/T468)^$R$294))^-1,T468&gt;(3*$R$292),1/(((1/3)+(((1-(1/3))*((1/3)^$R$294))))))</f>
        <v>1.2892481003342102</v>
      </c>
      <c r="V468" s="21">
        <f t="shared" si="6"/>
        <v>88.5</v>
      </c>
      <c r="W468" s="21">
        <f t="shared" si="7"/>
        <v>0.77564589759005365</v>
      </c>
      <c r="X468" s="21">
        <f t="shared" si="8"/>
        <v>-0.22435410240994635</v>
      </c>
      <c r="Y468" s="1">
        <v>1</v>
      </c>
    </row>
    <row r="469" spans="20:25" ht="20.100000000000001" customHeight="1" x14ac:dyDescent="0.2">
      <c r="T469" s="1">
        <v>89</v>
      </c>
      <c r="U469" s="21" cm="1">
        <f t="array" ref="U469">_xlfn.IFS(AND(T469&lt;$R$291,T469&gt;=0.5*$R$291),($R$291/T469)^$R$294,T469&lt;(0.5*$R$291),2^(1/2),AND($R$291&lt;=T469,T469&lt;=$R$292),"1,0000",AND(T469&gt;$R$292,T469&lt;=(3*$R$292)),($R$292/T469+(1-($R$292/T469))*(($R$292/T469)^$R$294))^-1,T469&gt;(3*$R$292),1/(((1/3)+(((1-(1/3))*((1/3)^$R$294))))))</f>
        <v>1.2924104310247131</v>
      </c>
      <c r="V469" s="21">
        <f t="shared" si="6"/>
        <v>89</v>
      </c>
      <c r="W469" s="21">
        <f t="shared" si="7"/>
        <v>0.77374801068970811</v>
      </c>
      <c r="X469" s="21">
        <f t="shared" si="8"/>
        <v>-0.22625198931029189</v>
      </c>
      <c r="Y469" s="1">
        <v>1</v>
      </c>
    </row>
    <row r="470" spans="20:25" ht="20.100000000000001" customHeight="1" x14ac:dyDescent="0.2">
      <c r="T470" s="1">
        <v>89.5</v>
      </c>
      <c r="U470" s="21" cm="1">
        <f t="array" ref="U470">_xlfn.IFS(AND(T470&lt;$R$291,T470&gt;=0.5*$R$291),($R$291/T470)^$R$294,T470&lt;(0.5*$R$291),2^(1/2),AND($R$291&lt;=T470,T470&lt;=$R$292),"1,0000",AND(T470&gt;$R$292,T470&lt;=(3*$R$292)),($R$292/T470+(1-($R$292/T470))*(($R$292/T470)^$R$294))^-1,T470&gt;(3*$R$292),1/(((1/3)+(((1-(1/3))*((1/3)^$R$294))))))</f>
        <v>1.2955707227567574</v>
      </c>
      <c r="V470" s="21">
        <f t="shared" si="6"/>
        <v>89.5</v>
      </c>
      <c r="W470" s="21">
        <f t="shared" si="7"/>
        <v>0.77186060354325359</v>
      </c>
      <c r="X470" s="21">
        <f t="shared" si="8"/>
        <v>-0.22813939645674641</v>
      </c>
      <c r="Y470" s="1">
        <v>1</v>
      </c>
    </row>
    <row r="471" spans="20:25" ht="20.100000000000001" customHeight="1" x14ac:dyDescent="0.2">
      <c r="T471" s="1">
        <v>90</v>
      </c>
      <c r="U471" s="21" cm="1">
        <f t="array" ref="U471">_xlfn.IFS(AND(T471&lt;$R$291,T471&gt;=0.5*$R$291),($R$291/T471)^$R$294,T471&lt;(0.5*$R$291),2^(1/2),AND($R$291&lt;=T471,T471&lt;=$R$292),"1,0000",AND(T471&gt;$R$292,T471&lt;=(3*$R$292)),($R$292/T471+(1-($R$292/T471))*(($R$292/T471)^$R$294))^-1,T471&gt;(3*$R$292),1/(((1/3)+(((1-(1/3))*((1/3)^$R$294))))))</f>
        <v>1.2987289216079663</v>
      </c>
      <c r="V471" s="21">
        <f t="shared" si="6"/>
        <v>90</v>
      </c>
      <c r="W471" s="21">
        <f t="shared" si="7"/>
        <v>0.76998362272697551</v>
      </c>
      <c r="X471" s="21">
        <f t="shared" si="8"/>
        <v>-0.23001637727302449</v>
      </c>
      <c r="Y471" s="1">
        <v>1</v>
      </c>
    </row>
    <row r="472" spans="20:25" ht="20.100000000000001" customHeight="1" x14ac:dyDescent="0.2">
      <c r="T472" s="1">
        <v>90.5</v>
      </c>
      <c r="U472" s="21" cm="1">
        <f t="array" ref="U472">_xlfn.IFS(AND(T472&lt;$R$291,T472&gt;=0.5*$R$291),($R$291/T472)^$R$294,T472&lt;(0.5*$R$291),2^(1/2),AND($R$291&lt;=T472,T472&lt;=$R$292),"1,0000",AND(T472&gt;$R$292,T472&lt;=(3*$R$292)),($R$292/T472+(1-($R$292/T472))*(($R$292/T472)^$R$294))^-1,T472&gt;(3*$R$292),1/(((1/3)+(((1-(1/3))*((1/3)^$R$294))))))</f>
        <v>1.301884975753612</v>
      </c>
      <c r="V472" s="21">
        <f t="shared" si="6"/>
        <v>90.5</v>
      </c>
      <c r="W472" s="21">
        <f t="shared" si="7"/>
        <v>0.76811701388683573</v>
      </c>
      <c r="X472" s="21">
        <f t="shared" si="8"/>
        <v>-0.23188298611316427</v>
      </c>
      <c r="Y472" s="1">
        <v>1</v>
      </c>
    </row>
    <row r="473" spans="20:25" ht="20.100000000000001" customHeight="1" x14ac:dyDescent="0.2">
      <c r="T473" s="1">
        <v>91</v>
      </c>
      <c r="U473" s="21" cm="1">
        <f t="array" ref="U473">_xlfn.IFS(AND(T473&lt;$R$291,T473&gt;=0.5*$R$291),($R$291/T473)^$R$294,T473&lt;(0.5*$R$291),2^(1/2),AND($R$291&lt;=T473,T473&lt;=$R$292),"1,0000",AND(T473&gt;$R$292,T473&lt;=(3*$R$292)),($R$292/T473+(1-($R$292/T473))*(($R$292/T473)^$R$294))^-1,T473&gt;(3*$R$292),1/(((1/3)+(((1-(1/3))*((1/3)^$R$294))))))</f>
        <v>1.3050388353901672</v>
      </c>
      <c r="V473" s="21">
        <f t="shared" si="6"/>
        <v>91</v>
      </c>
      <c r="W473" s="21">
        <f t="shared" si="7"/>
        <v>0.76626072181294913</v>
      </c>
      <c r="X473" s="21">
        <f t="shared" si="8"/>
        <v>-0.23373927818705087</v>
      </c>
      <c r="Y473" s="1">
        <v>1</v>
      </c>
    </row>
    <row r="474" spans="20:25" ht="20.100000000000001" customHeight="1" x14ac:dyDescent="0.2">
      <c r="T474" s="1">
        <v>91.5</v>
      </c>
      <c r="U474" s="21" cm="1">
        <f t="array" ref="U474">_xlfn.IFS(AND(T474&lt;$R$291,T474&gt;=0.5*$R$291),($R$291/T474)^$R$294,T474&lt;(0.5*$R$291),2^(1/2),AND($R$291&lt;=T474,T474&lt;=$R$292),"1,0000",AND(T474&gt;$R$292,T474&lt;=(3*$R$292)),($R$292/T474+(1-($R$292/T474))*(($R$292/T474)^$R$294))^-1,T474&gt;(3*$R$292),1/(((1/3)+(((1-(1/3))*((1/3)^$R$294))))))</f>
        <v>1.3081904526619512</v>
      </c>
      <c r="V474" s="21">
        <f t="shared" si="6"/>
        <v>91.5</v>
      </c>
      <c r="W474" s="21">
        <f t="shared" si="7"/>
        <v>0.76441469051021227</v>
      </c>
      <c r="X474" s="21">
        <f t="shared" si="8"/>
        <v>-0.23558530948978773</v>
      </c>
      <c r="Y474" s="1">
        <v>1</v>
      </c>
    </row>
    <row r="475" spans="20:25" ht="20.100000000000001" customHeight="1" x14ac:dyDescent="0.2">
      <c r="T475" s="1">
        <v>92</v>
      </c>
      <c r="U475" s="21" cm="1">
        <f t="array" ref="U475">_xlfn.IFS(AND(T475&lt;$R$291,T475&gt;=0.5*$R$291),($R$291/T475)^$R$294,T475&lt;(0.5*$R$291),2^(1/2),AND($R$291&lt;=T475,T475&lt;=$R$292),"1,0000",AND(T475&gt;$R$292,T475&lt;=(3*$R$292)),($R$292/T475+(1-($R$292/T475))*(($R$292/T475)^$R$294))^-1,T475&gt;(3*$R$292),1/(((1/3)+(((1-(1/3))*((1/3)^$R$294))))))</f>
        <v>1.3113397815907302</v>
      </c>
      <c r="V475" s="21">
        <f t="shared" si="6"/>
        <v>92</v>
      </c>
      <c r="W475" s="21">
        <f t="shared" si="7"/>
        <v>0.76257886326528035</v>
      </c>
      <c r="X475" s="21">
        <f t="shared" si="8"/>
        <v>-0.23742113673471965</v>
      </c>
      <c r="Y475" s="1">
        <v>1</v>
      </c>
    </row>
    <row r="476" spans="20:25" ht="20.100000000000001" customHeight="1" x14ac:dyDescent="0.2">
      <c r="T476" s="1">
        <v>92.5</v>
      </c>
      <c r="U476" s="21" cm="1">
        <f t="array" ref="U476">_xlfn.IFS(AND(T476&lt;$R$291,T476&gt;=0.5*$R$291),($R$291/T476)^$R$294,T476&lt;(0.5*$R$291),2^(1/2),AND($R$291&lt;=T476,T476&lt;=$R$292),"1,0000",AND(T476&gt;$R$292,T476&lt;=(3*$R$292)),($R$292/T476+(1-($R$292/T476))*(($R$292/T476)^$R$294))^-1,T476&gt;(3*$R$292),1/(((1/3)+(((1-(1/3))*((1/3)^$R$294))))))</f>
        <v>1.3144867780081404</v>
      </c>
      <c r="V476" s="21">
        <f t="shared" si="6"/>
        <v>92.5</v>
      </c>
      <c r="W476" s="21">
        <f t="shared" si="7"/>
        <v>0.76075318271007153</v>
      </c>
      <c r="X476" s="21">
        <f t="shared" si="8"/>
        <v>-0.23924681728992847</v>
      </c>
      <c r="Y476" s="1">
        <v>1</v>
      </c>
    </row>
    <row r="477" spans="20:25" ht="20.100000000000001" customHeight="1" x14ac:dyDescent="0.2">
      <c r="T477" s="1">
        <v>93</v>
      </c>
      <c r="U477" s="21" cm="1">
        <f t="array" ref="U477">_xlfn.IFS(AND(T477&lt;$R$291,T477&gt;=0.5*$R$291),($R$291/T477)^$R$294,T477&lt;(0.5*$R$291),2^(1/2),AND($R$291&lt;=T477,T477&lt;=$R$292),"1,0000",AND(T477&gt;$R$292,T477&lt;=(3*$R$292)),($R$292/T477+(1-($R$292/T477))*(($R$292/T477)^$R$294))^-1,T477&gt;(3*$R$292),1/(((1/3)+(((1-(1/3))*((1/3)^$R$294))))))</f>
        <v>1.3176313994907993</v>
      </c>
      <c r="V477" s="21">
        <f t="shared" si="6"/>
        <v>93</v>
      </c>
      <c r="W477" s="21">
        <f t="shared" si="7"/>
        <v>0.75893759088198076</v>
      </c>
      <c r="X477" s="21">
        <f t="shared" si="8"/>
        <v>-0.24106240911801924</v>
      </c>
      <c r="Y477" s="1">
        <v>1</v>
      </c>
    </row>
    <row r="478" spans="20:25" ht="20.100000000000001" customHeight="1" x14ac:dyDescent="0.2">
      <c r="T478" s="1">
        <v>93.5</v>
      </c>
      <c r="U478" s="21" cm="1">
        <f t="array" ref="U478">_xlfn.IFS(AND(T478&lt;$R$291,T478&gt;=0.5*$R$291),($R$291/T478)^$R$294,T478&lt;(0.5*$R$291),2^(1/2),AND($R$291&lt;=T478,T478&lt;=$R$292),"1,0000",AND(T478&gt;$R$292,T478&lt;=(3*$R$292)),($R$292/T478+(1-($R$292/T478))*(($R$292/T478)^$R$294))^-1,T478&gt;(3*$R$292),1/(((1/3)+(((1-(1/3))*((1/3)^$R$294))))))</f>
        <v>1.3207736052979933</v>
      </c>
      <c r="V478" s="21">
        <f t="shared" si="6"/>
        <v>93.5</v>
      </c>
      <c r="W478" s="21">
        <f t="shared" si="7"/>
        <v>0.75713202928096046</v>
      </c>
      <c r="X478" s="21">
        <f t="shared" si="8"/>
        <v>-0.24286797071903954</v>
      </c>
      <c r="Y478" s="1">
        <v>1</v>
      </c>
    </row>
    <row r="479" spans="20:25" ht="20.100000000000001" customHeight="1" x14ac:dyDescent="0.2">
      <c r="T479" s="1">
        <v>94</v>
      </c>
      <c r="U479" s="21" cm="1">
        <f t="array" ref="U479">_xlfn.IFS(AND(T479&lt;$R$291,T479&gt;=0.5*$R$291),($R$291/T479)^$R$294,T479&lt;(0.5*$R$291),2^(1/2),AND($R$291&lt;=T479,T479&lt;=$R$292),"1,0000",AND(T479&gt;$R$292,T479&lt;=(3*$R$292)),($R$292/T479+(1-($R$292/T479))*(($R$292/T479)^$R$294))^-1,T479&gt;(3*$R$292),1/(((1/3)+(((1-(1/3))*((1/3)^$R$294))))))</f>
        <v>1.3239133563118182</v>
      </c>
      <c r="V479" s="21">
        <f t="shared" si="6"/>
        <v>94</v>
      </c>
      <c r="W479" s="21">
        <f t="shared" si="7"/>
        <v>0.75533643892363023</v>
      </c>
      <c r="X479" s="21">
        <f t="shared" si="8"/>
        <v>-0.24466356107636977</v>
      </c>
      <c r="Y479" s="1">
        <v>1</v>
      </c>
    </row>
    <row r="480" spans="20:25" ht="20.100000000000001" customHeight="1" x14ac:dyDescent="0.2">
      <c r="T480" s="1">
        <v>94.5</v>
      </c>
      <c r="U480" s="21" cm="1">
        <f t="array" ref="U480">_xlfn.IFS(AND(T480&lt;$R$291,T480&gt;=0.5*$R$291),($R$291/T480)^$R$294,T480&lt;(0.5*$R$291),2^(1/2),AND($R$291&lt;=T480,T480&lt;=$R$292),"1,0000",AND(T480&gt;$R$292,T480&lt;=(3*$R$292)),($R$292/T480+(1-($R$292/T480))*(($R$292/T480)^$R$294))^-1,T480&gt;(3*$R$292),1/(((1/3)+(((1-(1/3))*((1/3)^$R$294))))))</f>
        <v>1.3270506149796706</v>
      </c>
      <c r="V480" s="21">
        <f t="shared" si="6"/>
        <v>94.5</v>
      </c>
      <c r="W480" s="21">
        <f t="shared" si="7"/>
        <v>0.75355076039456059</v>
      </c>
      <c r="X480" s="21">
        <f t="shared" si="8"/>
        <v>-0.24644923960543941</v>
      </c>
      <c r="Y480" s="1">
        <v>1</v>
      </c>
    </row>
    <row r="481" spans="20:25" ht="20.100000000000001" customHeight="1" x14ac:dyDescent="0.2">
      <c r="T481" s="1">
        <v>95</v>
      </c>
      <c r="U481" s="21" cm="1">
        <f t="array" ref="U481">_xlfn.IFS(AND(T481&lt;$R$291,T481&gt;=0.5*$R$291),($R$291/T481)^$R$294,T481&lt;(0.5*$R$291),2^(1/2),AND($R$291&lt;=T481,T481&lt;=$R$292),"1,0000",AND(T481&gt;$R$292,T481&lt;=(3*$R$292)),($R$292/T481+(1-($R$292/T481))*(($R$292/T481)^$R$294))^-1,T481&gt;(3*$R$292),1/(((1/3)+(((1-(1/3))*((1/3)^$R$294))))))</f>
        <v>1.3301853452589802</v>
      </c>
      <c r="V481" s="21">
        <f t="shared" si="6"/>
        <v>95</v>
      </c>
      <c r="W481" s="21">
        <f t="shared" si="7"/>
        <v>0.75177493389487393</v>
      </c>
      <c r="X481" s="21">
        <f t="shared" si="8"/>
        <v>-0.24822506610512607</v>
      </c>
      <c r="Y481" s="1">
        <v>1</v>
      </c>
    </row>
    <row r="482" spans="20:25" ht="20.100000000000001" customHeight="1" x14ac:dyDescent="0.2">
      <c r="T482" s="1">
        <v>95.5</v>
      </c>
      <c r="U482" s="21" cm="1">
        <f t="array" ref="U482">_xlfn.IFS(AND(T482&lt;$R$291,T482&gt;=0.5*$R$291),($R$291/T482)^$R$294,T482&lt;(0.5*$R$291),2^(1/2),AND($R$291&lt;=T482,T482&lt;=$R$292),"1,0000",AND(T482&gt;$R$292,T482&lt;=(3*$R$292)),($R$292/T482+(1-($R$292/T482))*(($R$292/T482)^$R$294))^-1,T482&gt;(3*$R$292),1/(((1/3)+(((1-(1/3))*((1/3)^$R$294))))))</f>
        <v>1.3333175125640906</v>
      </c>
      <c r="V482" s="21">
        <f t="shared" si="6"/>
        <v>95.5</v>
      </c>
      <c r="W482" s="21">
        <f t="shared" si="7"/>
        <v>0.75000889928829428</v>
      </c>
      <c r="X482" s="21">
        <f t="shared" si="8"/>
        <v>-0.24999110071170572</v>
      </c>
      <c r="Y482" s="1">
        <v>1</v>
      </c>
    </row>
    <row r="483" spans="20:25" ht="20.100000000000001" customHeight="1" x14ac:dyDescent="0.2">
      <c r="T483" s="1">
        <v>96</v>
      </c>
      <c r="U483" s="21" cm="1">
        <f t="array" ref="U483">_xlfn.IFS(AND(T483&lt;$R$291,T483&gt;=0.5*$R$291),($R$291/T483)^$R$294,T483&lt;(0.5*$R$291),2^(1/2),AND($R$291&lt;=T483,T483&lt;=$R$292),"1,0000",AND(T483&gt;$R$292,T483&lt;=(3*$R$292)),($R$292/T483+(1-($R$292/T483))*(($R$292/T483)^$R$294))^-1,T483&gt;(3*$R$292),1/(((1/3)+(((1-(1/3))*((1/3)^$R$294))))))</f>
        <v>1.3364470837151885</v>
      </c>
      <c r="V483" s="21">
        <f t="shared" si="6"/>
        <v>96</v>
      </c>
      <c r="W483" s="21">
        <f t="shared" si="7"/>
        <v>0.74825259614477257</v>
      </c>
      <c r="X483" s="21">
        <f t="shared" si="8"/>
        <v>-0.25174740385522743</v>
      </c>
      <c r="Y483" s="1">
        <v>1</v>
      </c>
    </row>
    <row r="484" spans="20:25" ht="20.100000000000001" customHeight="1" x14ac:dyDescent="0.2">
      <c r="T484" s="1">
        <v>96.5</v>
      </c>
      <c r="U484" s="21" cm="1">
        <f t="array" ref="U484">_xlfn.IFS(AND(T484&lt;$R$291,T484&gt;=0.5*$R$291),($R$291/T484)^$R$294,T484&lt;(0.5*$R$291),2^(1/2),AND($R$291&lt;=T484,T484&lt;=$R$292),"1,0000",AND(T484&gt;$R$292,T484&lt;=(3*$R$292)),($R$292/T484+(1-($R$292/T484))*(($R$292/T484)^$R$294))^-1,T484&gt;(3*$R$292),1/(((1/3)+(((1-(1/3))*((1/3)^$R$294))))))</f>
        <v>1.3395740268892002</v>
      </c>
      <c r="V484" s="21">
        <f t="shared" si="6"/>
        <v>96.5</v>
      </c>
      <c r="W484" s="21">
        <f t="shared" si="7"/>
        <v>0.746505963781808</v>
      </c>
      <c r="X484" s="21">
        <f t="shared" si="8"/>
        <v>-0.253494036218192</v>
      </c>
      <c r="Y484" s="1">
        <v>1</v>
      </c>
    </row>
    <row r="485" spans="20:25" ht="20.100000000000001" customHeight="1" x14ac:dyDescent="0.2">
      <c r="T485" s="1">
        <v>97</v>
      </c>
      <c r="U485" s="21" cm="1">
        <f t="array" ref="U485">_xlfn.IFS(AND(T485&lt;$R$291,T485&gt;=0.5*$R$291),($R$291/T485)^$R$294,T485&lt;(0.5*$R$291),2^(1/2),AND($R$291&lt;=T485,T485&lt;=$R$292),"1,0000",AND(T485&gt;$R$292,T485&lt;=(3*$R$292)),($R$292/T485+(1-($R$292/T485))*(($R$292/T485)^$R$294))^-1,T485&gt;(3*$R$292),1/(((1/3)+(((1-(1/3))*((1/3)^$R$294))))))</f>
        <v>1.3426983115725593</v>
      </c>
      <c r="V485" s="21">
        <f t="shared" ref="V485:V548" si="9">T485</f>
        <v>97</v>
      </c>
      <c r="W485" s="21">
        <f t="shared" ref="W485:W548" si="10">1/U485</f>
        <v>0.74476894130358051</v>
      </c>
      <c r="X485" s="21">
        <f t="shared" ref="X485:X548" si="11">W485-1</f>
        <v>-0.25523105869641949</v>
      </c>
      <c r="Y485" s="1">
        <v>1</v>
      </c>
    </row>
    <row r="486" spans="20:25" ht="20.100000000000001" customHeight="1" x14ac:dyDescent="0.2">
      <c r="T486" s="1">
        <v>97.5</v>
      </c>
      <c r="U486" s="21" cm="1">
        <f t="array" ref="U486">_xlfn.IFS(AND(T486&lt;$R$291,T486&gt;=0.5*$R$291),($R$291/T486)^$R$294,T486&lt;(0.5*$R$291),2^(1/2),AND($R$291&lt;=T486,T486&lt;=$R$292),"1,0000",AND(T486&gt;$R$292,T486&lt;=(3*$R$292)),($R$292/T486+(1-($R$292/T486))*(($R$292/T486)^$R$294))^-1,T486&gt;(3*$R$292),1/(((1/3)+(((1-(1/3))*((1/3)^$R$294))))))</f>
        <v>1.3458199085157767</v>
      </c>
      <c r="V486" s="21">
        <f t="shared" si="9"/>
        <v>97.5</v>
      </c>
      <c r="W486" s="21">
        <f t="shared" si="10"/>
        <v>0.74304146763799883</v>
      </c>
      <c r="X486" s="21">
        <f t="shared" si="11"/>
        <v>-0.25695853236200117</v>
      </c>
      <c r="Y486" s="1">
        <v>1</v>
      </c>
    </row>
    <row r="487" spans="20:25" ht="20.100000000000001" customHeight="1" x14ac:dyDescent="0.2">
      <c r="T487" s="1">
        <v>98</v>
      </c>
      <c r="U487" s="21" cm="1">
        <f t="array" ref="U487">_xlfn.IFS(AND(T487&lt;$R$291,T487&gt;=0.5*$R$291),($R$291/T487)^$R$294,T487&lt;(0.5*$R$291),2^(1/2),AND($R$291&lt;=T487,T487&lt;=$R$292),"1,0000",AND(T487&gt;$R$292,T487&lt;=(3*$R$292)),($R$292/T487+(1-($R$292/T487))*(($R$292/T487)^$R$294))^-1,T487&gt;(3*$R$292),1/(((1/3)+(((1-(1/3))*((1/3)^$R$294))))))</f>
        <v>1.3489387896897309</v>
      </c>
      <c r="V487" s="21">
        <f t="shared" si="9"/>
        <v>98</v>
      </c>
      <c r="W487" s="21">
        <f t="shared" si="10"/>
        <v>0.7413234815717693</v>
      </c>
      <c r="X487" s="21">
        <f t="shared" si="11"/>
        <v>-0.2586765184282307</v>
      </c>
      <c r="Y487" s="1">
        <v>1</v>
      </c>
    </row>
    <row r="488" spans="20:25" ht="20.100000000000001" customHeight="1" x14ac:dyDescent="0.2">
      <c r="T488" s="1">
        <v>98.5</v>
      </c>
      <c r="U488" s="21" cm="1">
        <f t="array" ref="U488">_xlfn.IFS(AND(T488&lt;$R$291,T488&gt;=0.5*$R$291),($R$291/T488)^$R$294,T488&lt;(0.5*$R$291),2^(1/2),AND($R$291&lt;=T488,T488&lt;=$R$292),"1,0000",AND(T488&gt;$R$292,T488&lt;=(3*$R$292)),($R$292/T488+(1-($R$292/T488))*(($R$292/T488)^$R$294))^-1,T488&gt;(3*$R$292),1/(((1/3)+(((1-(1/3))*((1/3)^$R$294))))))</f>
        <v>1.3520549282436007</v>
      </c>
      <c r="V488" s="21">
        <f t="shared" si="9"/>
        <v>98.5</v>
      </c>
      <c r="W488" s="21">
        <f t="shared" si="10"/>
        <v>0.73961492178358401</v>
      </c>
      <c r="X488" s="21">
        <f t="shared" si="11"/>
        <v>-0.26038507821641599</v>
      </c>
      <c r="Y488" s="1">
        <v>1</v>
      </c>
    </row>
    <row r="489" spans="20:25" ht="20.100000000000001" customHeight="1" x14ac:dyDescent="0.2">
      <c r="T489" s="1">
        <v>99</v>
      </c>
      <c r="U489" s="21" cm="1">
        <f t="array" ref="U489">_xlfn.IFS(AND(T489&lt;$R$291,T489&gt;=0.5*$R$291),($R$291/T489)^$R$294,T489&lt;(0.5*$R$291),2^(1/2),AND($R$291&lt;=T489,T489&lt;=$R$292),"1,0000",AND(T489&gt;$R$292,T489&lt;=(3*$R$292)),($R$292/T489+(1-($R$292/T489))*(($R$292/T489)^$R$294))^-1,T489&gt;(3*$R$292),1/(((1/3)+(((1-(1/3))*((1/3)^$R$294))))))</f>
        <v>1.355168298464382</v>
      </c>
      <c r="V489" s="21">
        <f t="shared" si="9"/>
        <v>99</v>
      </c>
      <c r="W489" s="21">
        <f t="shared" si="10"/>
        <v>0.73791572687551554</v>
      </c>
      <c r="X489" s="21">
        <f t="shared" si="11"/>
        <v>-0.26208427312448446</v>
      </c>
      <c r="Y489" s="1">
        <v>1</v>
      </c>
    </row>
    <row r="490" spans="20:25" ht="20.100000000000001" customHeight="1" x14ac:dyDescent="0.2">
      <c r="T490" s="1">
        <v>99.5</v>
      </c>
      <c r="U490" s="21" cm="1">
        <f t="array" ref="U490">_xlfn.IFS(AND(T490&lt;$R$291,T490&gt;=0.5*$R$291),($R$291/T490)^$R$294,T490&lt;(0.5*$R$291),2^(1/2),AND($R$291&lt;=T490,T490&lt;=$R$292),"1,0000",AND(T490&gt;$R$292,T490&lt;=(3*$R$292)),($R$292/T490+(1-($R$292/T490))*(($R$292/T490)^$R$294))^-1,T490&gt;(3*$R$292),1/(((1/3)+(((1-(1/3))*((1/3)^$R$294))))))</f>
        <v>1.3582788757379094</v>
      </c>
      <c r="V490" s="21">
        <f t="shared" si="9"/>
        <v>99.5</v>
      </c>
      <c r="W490" s="21">
        <f t="shared" si="10"/>
        <v>0.73622583540271291</v>
      </c>
      <c r="X490" s="21">
        <f t="shared" si="11"/>
        <v>-0.26377416459728709</v>
      </c>
      <c r="Y490" s="1">
        <v>1</v>
      </c>
    </row>
    <row r="491" spans="20:25" ht="20.100000000000001" customHeight="1" x14ac:dyDescent="0.2">
      <c r="T491" s="1">
        <v>100</v>
      </c>
      <c r="U491" s="21" cm="1">
        <f t="array" ref="U491">_xlfn.IFS(AND(T491&lt;$R$291,T491&gt;=0.5*$R$291),($R$291/T491)^$R$294,T491&lt;(0.5*$R$291),2^(1/2),AND($R$291&lt;=T491,T491&lt;=$R$292),"1,0000",AND(T491&gt;$R$292,T491&lt;=(3*$R$292)),($R$292/T491+(1-($R$292/T491))*(($R$292/T491)^$R$294))^-1,T491&gt;(3*$R$292),1/(((1/3)+(((1-(1/3))*((1/3)^$R$294))))))</f>
        <v>1.3613866365113316</v>
      </c>
      <c r="V491" s="21">
        <f t="shared" si="9"/>
        <v>100</v>
      </c>
      <c r="W491" s="21">
        <f t="shared" si="10"/>
        <v>0.73454518590147511</v>
      </c>
      <c r="X491" s="21">
        <f t="shared" si="11"/>
        <v>-0.26545481409852489</v>
      </c>
      <c r="Y491" s="1">
        <v>1</v>
      </c>
    </row>
    <row r="492" spans="20:25" ht="20.100000000000001" customHeight="1" x14ac:dyDescent="0.2">
      <c r="T492" s="1">
        <v>100.5</v>
      </c>
      <c r="U492" s="21" cm="1">
        <f t="array" ref="U492">_xlfn.IFS(AND(T492&lt;$R$291,T492&gt;=0.5*$R$291),($R$291/T492)^$R$294,T492&lt;(0.5*$R$291),2^(1/2),AND($R$291&lt;=T492,T492&lt;=$R$292),"1,0000",AND(T492&gt;$R$292,T492&lt;=(3*$R$292)),($R$292/T492+(1-($R$292/T492))*(($R$292/T492)^$R$294))^-1,T492&gt;(3*$R$292),1/(((1/3)+(((1-(1/3))*((1/3)^$R$294))))))</f>
        <v>1.3644915582569694</v>
      </c>
      <c r="V492" s="21">
        <f t="shared" si="9"/>
        <v>100.5</v>
      </c>
      <c r="W492" s="21">
        <f t="shared" si="10"/>
        <v>0.73287371691578751</v>
      </c>
      <c r="X492" s="21">
        <f t="shared" si="11"/>
        <v>-0.26712628308421249</v>
      </c>
      <c r="Y492" s="1">
        <v>1</v>
      </c>
    </row>
    <row r="493" spans="20:25" ht="20.100000000000001" customHeight="1" x14ac:dyDescent="0.2">
      <c r="T493" s="1">
        <v>101</v>
      </c>
      <c r="U493" s="21" cm="1">
        <f t="array" ref="U493">_xlfn.IFS(AND(T493&lt;$R$291,T493&gt;=0.5*$R$291),($R$291/T493)^$R$294,T493&lt;(0.5*$R$291),2^(1/2),AND($R$291&lt;=T493,T493&lt;=$R$292),"1,0000",AND(T493&gt;$R$292,T493&lt;=(3*$R$292)),($R$292/T493+(1-($R$292/T493))*(($R$292/T493)^$R$294))^-1,T493&gt;(3*$R$292),1/(((1/3)+(((1-(1/3))*((1/3)^$R$294))))))</f>
        <v>1.367593619437508</v>
      </c>
      <c r="V493" s="21">
        <f t="shared" si="9"/>
        <v>101</v>
      </c>
      <c r="W493" s="21">
        <f t="shared" si="10"/>
        <v>0.7312113670223912</v>
      </c>
      <c r="X493" s="21">
        <f t="shared" si="11"/>
        <v>-0.2687886329776088</v>
      </c>
      <c r="Y493" s="1">
        <v>1</v>
      </c>
    </row>
    <row r="494" spans="20:25" ht="20.100000000000001" customHeight="1" x14ac:dyDescent="0.2">
      <c r="T494" s="1">
        <v>101.5</v>
      </c>
      <c r="U494" s="21" cm="1">
        <f t="array" ref="U494">_xlfn.IFS(AND(T494&lt;$R$291,T494&gt;=0.5*$R$291),($R$291/T494)^$R$294,T494&lt;(0.5*$R$291),2^(1/2),AND($R$291&lt;=T494,T494&lt;=$R$292),"1,0000",AND(T494&gt;$R$292,T494&lt;=(3*$R$292)),($R$292/T494+(1-($R$292/T494))*(($R$292/T494)^$R$294))^-1,T494&gt;(3*$R$292),1/(((1/3)+(((1-(1/3))*((1/3)^$R$294))))))</f>
        <v>1.3706927994724607</v>
      </c>
      <c r="V494" s="21">
        <f t="shared" si="9"/>
        <v>101.5</v>
      </c>
      <c r="W494" s="21">
        <f t="shared" si="10"/>
        <v>0.72955807485446089</v>
      </c>
      <c r="X494" s="21">
        <f t="shared" si="11"/>
        <v>-0.27044192514553911</v>
      </c>
      <c r="Y494" s="1">
        <v>1</v>
      </c>
    </row>
    <row r="495" spans="20:25" ht="20.100000000000001" customHeight="1" x14ac:dyDescent="0.2">
      <c r="T495" s="1">
        <v>102</v>
      </c>
      <c r="U495" s="21" cm="1">
        <f t="array" ref="U495">_xlfn.IFS(AND(T495&lt;$R$291,T495&gt;=0.5*$R$291),($R$291/T495)^$R$294,T495&lt;(0.5*$R$291),2^(1/2),AND($R$291&lt;=T495,T495&lt;=$R$292),"1,0000",AND(T495&gt;$R$292,T495&lt;=(3*$R$292)),($R$292/T495+(1-($R$292/T495))*(($R$292/T495)^$R$294))^-1,T495&gt;(3*$R$292),1/(((1/3)+(((1-(1/3))*((1/3)^$R$294))))))</f>
        <v>1.3737890787058615</v>
      </c>
      <c r="V495" s="21">
        <f t="shared" si="9"/>
        <v>102</v>
      </c>
      <c r="W495" s="21">
        <f t="shared" si="10"/>
        <v>0.72791377912395494</v>
      </c>
      <c r="X495" s="21">
        <f t="shared" si="11"/>
        <v>-0.27208622087604506</v>
      </c>
      <c r="Y495" s="1">
        <v>1</v>
      </c>
    </row>
    <row r="496" spans="20:25" ht="20.100000000000001" customHeight="1" x14ac:dyDescent="0.2">
      <c r="T496" s="1">
        <v>102.5</v>
      </c>
      <c r="U496" s="21" cm="1">
        <f t="array" ref="U496">_xlfn.IFS(AND(T496&lt;$R$291,T496&gt;=0.5*$R$291),($R$291/T496)^$R$294,T496&lt;(0.5*$R$291),2^(1/2),AND($R$291&lt;=T496,T496&lt;=$R$292),"1,0000",AND(T496&gt;$R$292,T496&lt;=(3*$R$292)),($R$292/T496+(1-($R$292/T496))*(($R$292/T496)^$R$294))^-1,T496&gt;(3*$R$292),1/(((1/3)+(((1-(1/3))*((1/3)^$R$294))))))</f>
        <v>1.3768824383751244</v>
      </c>
      <c r="V496" s="21">
        <f t="shared" si="9"/>
        <v>102.5</v>
      </c>
      <c r="W496" s="21">
        <f t="shared" si="10"/>
        <v>0.72627841864270715</v>
      </c>
      <c r="X496" s="21">
        <f t="shared" si="11"/>
        <v>-0.27372158135729285</v>
      </c>
      <c r="Y496" s="1">
        <v>1</v>
      </c>
    </row>
    <row r="497" spans="20:25" ht="20.100000000000001" customHeight="1" x14ac:dyDescent="0.2">
      <c r="T497" s="1">
        <v>103</v>
      </c>
      <c r="U497" s="21" cm="1">
        <f t="array" ref="U497">_xlfn.IFS(AND(T497&lt;$R$291,T497&gt;=0.5*$R$291),($R$291/T497)^$R$294,T497&lt;(0.5*$R$291),2^(1/2),AND($R$291&lt;=T497,T497&lt;=$R$292),"1,0000",AND(T497&gt;$R$292,T497&lt;=(3*$R$292)),($R$292/T497+(1-($R$292/T497))*(($R$292/T497)^$R$294))^-1,T497&gt;(3*$R$292),1/(((1/3)+(((1-(1/3))*((1/3)^$R$294))))))</f>
        <v>1.3799728605810333</v>
      </c>
      <c r="V497" s="21">
        <f t="shared" si="9"/>
        <v>103</v>
      </c>
      <c r="W497" s="21">
        <f t="shared" si="10"/>
        <v>0.72465193234231662</v>
      </c>
      <c r="X497" s="21">
        <f t="shared" si="11"/>
        <v>-0.27534806765768338</v>
      </c>
      <c r="Y497" s="1">
        <v>1</v>
      </c>
    </row>
    <row r="498" spans="20:25" ht="20.100000000000001" customHeight="1" x14ac:dyDescent="0.2">
      <c r="T498" s="1">
        <v>103.5</v>
      </c>
      <c r="U498" s="21" cm="1">
        <f t="array" ref="U498">_xlfn.IFS(AND(T498&lt;$R$291,T498&gt;=0.5*$R$291),($R$291/T498)^$R$294,T498&lt;(0.5*$R$291),2^(1/2),AND($R$291&lt;=T498,T498&lt;=$R$292),"1,0000",AND(T498&gt;$R$292,T498&lt;=(3*$R$292)),($R$292/T498+(1-($R$292/T498))*(($R$292/T498)^$R$294))^-1,T498&gt;(3*$R$292),1/(((1/3)+(((1-(1/3))*((1/3)^$R$294))))))</f>
        <v>1.3830603282588096</v>
      </c>
      <c r="V498" s="21">
        <f t="shared" si="9"/>
        <v>103.5</v>
      </c>
      <c r="W498" s="21">
        <f t="shared" si="10"/>
        <v>0.72303425929289744</v>
      </c>
      <c r="X498" s="21">
        <f t="shared" si="11"/>
        <v>-0.27696574070710256</v>
      </c>
      <c r="Y498" s="1">
        <v>1</v>
      </c>
    </row>
    <row r="499" spans="20:25" ht="20.100000000000001" customHeight="1" x14ac:dyDescent="0.2">
      <c r="T499" s="1">
        <v>104</v>
      </c>
      <c r="U499" s="21" cm="1">
        <f t="array" ref="U499">_xlfn.IFS(AND(T499&lt;$R$291,T499&gt;=0.5*$R$291),($R$291/T499)^$R$294,T499&lt;(0.5*$R$291),2^(1/2),AND($R$291&lt;=T499,T499&lt;=$R$292),"1,0000",AND(T499&gt;$R$292,T499&lt;=(3*$R$292)),($R$292/T499+(1-($R$292/T499))*(($R$292/T499)^$R$294))^-1,T499&gt;(3*$R$292),1/(((1/3)+(((1-(1/3))*((1/3)^$R$294))))))</f>
        <v>1.3861448251502182</v>
      </c>
      <c r="V499" s="21">
        <f t="shared" si="9"/>
        <v>104</v>
      </c>
      <c r="W499" s="21">
        <f t="shared" si="10"/>
        <v>0.7214253387207421</v>
      </c>
      <c r="X499" s="21">
        <f t="shared" si="11"/>
        <v>-0.2785746612792579</v>
      </c>
      <c r="Y499" s="1">
        <v>1</v>
      </c>
    </row>
    <row r="500" spans="20:25" ht="20.100000000000001" customHeight="1" x14ac:dyDescent="0.2">
      <c r="T500" s="1">
        <v>104.5</v>
      </c>
      <c r="U500" s="21" cm="1">
        <f t="array" ref="U500">_xlfn.IFS(AND(T500&lt;$R$291,T500&gt;=0.5*$R$291),($R$291/T500)^$R$294,T500&lt;(0.5*$R$291),2^(1/2),AND($R$291&lt;=T500,T500&lt;=$R$292),"1,0000",AND(T500&gt;$R$292,T500&lt;=(3*$R$292)),($R$292/T500+(1-($R$292/T500))*(($R$292/T500)^$R$294))^-1,T500&gt;(3*$R$292),1/(((1/3)+(((1-(1/3))*((1/3)^$R$294))))))</f>
        <v>1.3892263357766668</v>
      </c>
      <c r="V500" s="21">
        <f t="shared" si="9"/>
        <v>104.5</v>
      </c>
      <c r="W500" s="21">
        <f t="shared" si="10"/>
        <v>0.71982511002495198</v>
      </c>
      <c r="X500" s="21">
        <f t="shared" si="11"/>
        <v>-0.28017488997504802</v>
      </c>
      <c r="Y500" s="1">
        <v>1</v>
      </c>
    </row>
    <row r="501" spans="20:25" ht="20.100000000000001" customHeight="1" x14ac:dyDescent="0.2">
      <c r="T501" s="1">
        <v>105</v>
      </c>
      <c r="U501" s="21" cm="1">
        <f t="array" ref="U501">_xlfn.IFS(AND(T501&lt;$R$291,T501&gt;=0.5*$R$291),($R$291/T501)^$R$294,T501&lt;(0.5*$R$291),2^(1/2),AND($R$291&lt;=T501,T501&lt;=$R$292),"1,0000",AND(T501&gt;$R$292,T501&lt;=(3*$R$292)),($R$292/T501+(1-($R$292/T501))*(($R$292/T501)^$R$294))^-1,T501&gt;(3*$R$292),1/(((1/3)+(((1-(1/3))*((1/3)^$R$294))))))</f>
        <v>1.3923048454132636</v>
      </c>
      <c r="V501" s="21">
        <f t="shared" si="9"/>
        <v>105</v>
      </c>
      <c r="W501" s="21">
        <f t="shared" si="10"/>
        <v>0.71823351279308389</v>
      </c>
      <c r="X501" s="21">
        <f t="shared" si="11"/>
        <v>-0.28176648720691611</v>
      </c>
      <c r="Y501" s="1">
        <v>1</v>
      </c>
    </row>
    <row r="502" spans="20:25" ht="20.100000000000001" customHeight="1" x14ac:dyDescent="0.2">
      <c r="T502" s="1">
        <v>105.5</v>
      </c>
      <c r="U502" s="21" cm="1">
        <f t="array" ref="U502">_xlfn.IFS(AND(T502&lt;$R$291,T502&gt;=0.5*$R$291),($R$291/T502)^$R$294,T502&lt;(0.5*$R$291),2^(1/2),AND($R$291&lt;=T502,T502&lt;=$R$292),"1,0000",AND(T502&gt;$R$292,T502&lt;=(3*$R$292)),($R$292/T502+(1-($R$292/T502))*(($R$292/T502)^$R$294))^-1,T502&gt;(3*$R$292),1/(((1/3)+(((1-(1/3))*((1/3)^$R$294))))))</f>
        <v>1.3923048454132636</v>
      </c>
      <c r="V502" s="21">
        <f t="shared" si="9"/>
        <v>105.5</v>
      </c>
      <c r="W502" s="21">
        <f t="shared" si="10"/>
        <v>0.71823351279308389</v>
      </c>
      <c r="X502" s="21">
        <f t="shared" si="11"/>
        <v>-0.28176648720691611</v>
      </c>
      <c r="Y502" s="1">
        <v>1</v>
      </c>
    </row>
    <row r="503" spans="20:25" ht="20.100000000000001" customHeight="1" x14ac:dyDescent="0.2">
      <c r="T503" s="1">
        <v>106</v>
      </c>
      <c r="U503" s="21" cm="1">
        <f t="array" ref="U503">_xlfn.IFS(AND(T503&lt;$R$291,T503&gt;=0.5*$R$291),($R$291/T503)^$R$294,T503&lt;(0.5*$R$291),2^(1/2),AND($R$291&lt;=T503,T503&lt;=$R$292),"1,0000",AND(T503&gt;$R$292,T503&lt;=(3*$R$292)),($R$292/T503+(1-($R$292/T503))*(($R$292/T503)^$R$294))^-1,T503&gt;(3*$R$292),1/(((1/3)+(((1-(1/3))*((1/3)^$R$294))))))</f>
        <v>1.3923048454132636</v>
      </c>
      <c r="V503" s="21">
        <f t="shared" si="9"/>
        <v>106</v>
      </c>
      <c r="W503" s="21">
        <f t="shared" si="10"/>
        <v>0.71823351279308389</v>
      </c>
      <c r="X503" s="21">
        <f t="shared" si="11"/>
        <v>-0.28176648720691611</v>
      </c>
      <c r="Y503" s="1">
        <v>1</v>
      </c>
    </row>
    <row r="504" spans="20:25" ht="20.100000000000001" customHeight="1" x14ac:dyDescent="0.2">
      <c r="T504" s="1">
        <v>106.5</v>
      </c>
      <c r="U504" s="21" cm="1">
        <f t="array" ref="U504">_xlfn.IFS(AND(T504&lt;$R$291,T504&gt;=0.5*$R$291),($R$291/T504)^$R$294,T504&lt;(0.5*$R$291),2^(1/2),AND($R$291&lt;=T504,T504&lt;=$R$292),"1,0000",AND(T504&gt;$R$292,T504&lt;=(3*$R$292)),($R$292/T504+(1-($R$292/T504))*(($R$292/T504)^$R$294))^-1,T504&gt;(3*$R$292),1/(((1/3)+(((1-(1/3))*((1/3)^$R$294))))))</f>
        <v>1.3923048454132636</v>
      </c>
      <c r="V504" s="21">
        <f t="shared" si="9"/>
        <v>106.5</v>
      </c>
      <c r="W504" s="21">
        <f t="shared" si="10"/>
        <v>0.71823351279308389</v>
      </c>
      <c r="X504" s="21">
        <f t="shared" si="11"/>
        <v>-0.28176648720691611</v>
      </c>
      <c r="Y504" s="1">
        <v>1</v>
      </c>
    </row>
    <row r="505" spans="20:25" ht="20.100000000000001" customHeight="1" x14ac:dyDescent="0.2">
      <c r="T505" s="1">
        <v>107</v>
      </c>
      <c r="U505" s="21" cm="1">
        <f t="array" ref="U505">_xlfn.IFS(AND(T505&lt;$R$291,T505&gt;=0.5*$R$291),($R$291/T505)^$R$294,T505&lt;(0.5*$R$291),2^(1/2),AND($R$291&lt;=T505,T505&lt;=$R$292),"1,0000",AND(T505&gt;$R$292,T505&lt;=(3*$R$292)),($R$292/T505+(1-($R$292/T505))*(($R$292/T505)^$R$294))^-1,T505&gt;(3*$R$292),1/(((1/3)+(((1-(1/3))*((1/3)^$R$294))))))</f>
        <v>1.3923048454132636</v>
      </c>
      <c r="V505" s="21">
        <f t="shared" si="9"/>
        <v>107</v>
      </c>
      <c r="W505" s="21">
        <f t="shared" si="10"/>
        <v>0.71823351279308389</v>
      </c>
      <c r="X505" s="21">
        <f t="shared" si="11"/>
        <v>-0.28176648720691611</v>
      </c>
      <c r="Y505" s="1">
        <v>1</v>
      </c>
    </row>
    <row r="506" spans="20:25" ht="20.100000000000001" customHeight="1" x14ac:dyDescent="0.2">
      <c r="T506" s="1">
        <v>107.5</v>
      </c>
      <c r="U506" s="21" cm="1">
        <f t="array" ref="U506">_xlfn.IFS(AND(T506&lt;$R$291,T506&gt;=0.5*$R$291),($R$291/T506)^$R$294,T506&lt;(0.5*$R$291),2^(1/2),AND($R$291&lt;=T506,T506&lt;=$R$292),"1,0000",AND(T506&gt;$R$292,T506&lt;=(3*$R$292)),($R$292/T506+(1-($R$292/T506))*(($R$292/T506)^$R$294))^-1,T506&gt;(3*$R$292),1/(((1/3)+(((1-(1/3))*((1/3)^$R$294))))))</f>
        <v>1.3923048454132636</v>
      </c>
      <c r="V506" s="21">
        <f t="shared" si="9"/>
        <v>107.5</v>
      </c>
      <c r="W506" s="21">
        <f t="shared" si="10"/>
        <v>0.71823351279308389</v>
      </c>
      <c r="X506" s="21">
        <f t="shared" si="11"/>
        <v>-0.28176648720691611</v>
      </c>
      <c r="Y506" s="1">
        <v>1</v>
      </c>
    </row>
    <row r="507" spans="20:25" ht="20.100000000000001" customHeight="1" x14ac:dyDescent="0.2">
      <c r="T507" s="1">
        <v>108</v>
      </c>
      <c r="U507" s="21" cm="1">
        <f t="array" ref="U507">_xlfn.IFS(AND(T507&lt;$R$291,T507&gt;=0.5*$R$291),($R$291/T507)^$R$294,T507&lt;(0.5*$R$291),2^(1/2),AND($R$291&lt;=T507,T507&lt;=$R$292),"1,0000",AND(T507&gt;$R$292,T507&lt;=(3*$R$292)),($R$292/T507+(1-($R$292/T507))*(($R$292/T507)^$R$294))^-1,T507&gt;(3*$R$292),1/(((1/3)+(((1-(1/3))*((1/3)^$R$294))))))</f>
        <v>1.3923048454132636</v>
      </c>
      <c r="V507" s="21">
        <f t="shared" si="9"/>
        <v>108</v>
      </c>
      <c r="W507" s="21">
        <f t="shared" si="10"/>
        <v>0.71823351279308389</v>
      </c>
      <c r="X507" s="21">
        <f t="shared" si="11"/>
        <v>-0.28176648720691611</v>
      </c>
      <c r="Y507" s="1">
        <v>1</v>
      </c>
    </row>
    <row r="508" spans="20:25" ht="20.100000000000001" customHeight="1" x14ac:dyDescent="0.2">
      <c r="T508" s="1">
        <v>108.5</v>
      </c>
      <c r="U508" s="21" cm="1">
        <f t="array" ref="U508">_xlfn.IFS(AND(T508&lt;$R$291,T508&gt;=0.5*$R$291),($R$291/T508)^$R$294,T508&lt;(0.5*$R$291),2^(1/2),AND($R$291&lt;=T508,T508&lt;=$R$292),"1,0000",AND(T508&gt;$R$292,T508&lt;=(3*$R$292)),($R$292/T508+(1-($R$292/T508))*(($R$292/T508)^$R$294))^-1,T508&gt;(3*$R$292),1/(((1/3)+(((1-(1/3))*((1/3)^$R$294))))))</f>
        <v>1.3923048454132636</v>
      </c>
      <c r="V508" s="21">
        <f t="shared" si="9"/>
        <v>108.5</v>
      </c>
      <c r="W508" s="21">
        <f t="shared" si="10"/>
        <v>0.71823351279308389</v>
      </c>
      <c r="X508" s="21">
        <f t="shared" si="11"/>
        <v>-0.28176648720691611</v>
      </c>
      <c r="Y508" s="1">
        <v>1</v>
      </c>
    </row>
    <row r="509" spans="20:25" ht="20.100000000000001" customHeight="1" x14ac:dyDescent="0.2">
      <c r="T509" s="1">
        <v>109</v>
      </c>
      <c r="U509" s="21" cm="1">
        <f t="array" ref="U509">_xlfn.IFS(AND(T509&lt;$R$291,T509&gt;=0.5*$R$291),($R$291/T509)^$R$294,T509&lt;(0.5*$R$291),2^(1/2),AND($R$291&lt;=T509,T509&lt;=$R$292),"1,0000",AND(T509&gt;$R$292,T509&lt;=(3*$R$292)),($R$292/T509+(1-($R$292/T509))*(($R$292/T509)^$R$294))^-1,T509&gt;(3*$R$292),1/(((1/3)+(((1-(1/3))*((1/3)^$R$294))))))</f>
        <v>1.3923048454132636</v>
      </c>
      <c r="V509" s="21">
        <f t="shared" si="9"/>
        <v>109</v>
      </c>
      <c r="W509" s="21">
        <f t="shared" si="10"/>
        <v>0.71823351279308389</v>
      </c>
      <c r="X509" s="21">
        <f t="shared" si="11"/>
        <v>-0.28176648720691611</v>
      </c>
      <c r="Y509" s="1">
        <v>1</v>
      </c>
    </row>
    <row r="510" spans="20:25" ht="20.100000000000001" customHeight="1" x14ac:dyDescent="0.2">
      <c r="T510" s="1">
        <v>109.5</v>
      </c>
      <c r="U510" s="21" cm="1">
        <f t="array" ref="U510">_xlfn.IFS(AND(T510&lt;$R$291,T510&gt;=0.5*$R$291),($R$291/T510)^$R$294,T510&lt;(0.5*$R$291),2^(1/2),AND($R$291&lt;=T510,T510&lt;=$R$292),"1,0000",AND(T510&gt;$R$292,T510&lt;=(3*$R$292)),($R$292/T510+(1-($R$292/T510))*(($R$292/T510)^$R$294))^-1,T510&gt;(3*$R$292),1/(((1/3)+(((1-(1/3))*((1/3)^$R$294))))))</f>
        <v>1.3923048454132636</v>
      </c>
      <c r="V510" s="21">
        <f t="shared" si="9"/>
        <v>109.5</v>
      </c>
      <c r="W510" s="21">
        <f t="shared" si="10"/>
        <v>0.71823351279308389</v>
      </c>
      <c r="X510" s="21">
        <f t="shared" si="11"/>
        <v>-0.28176648720691611</v>
      </c>
      <c r="Y510" s="1">
        <v>1</v>
      </c>
    </row>
    <row r="511" spans="20:25" ht="20.100000000000001" customHeight="1" x14ac:dyDescent="0.2">
      <c r="T511" s="1">
        <v>110</v>
      </c>
      <c r="U511" s="21" cm="1">
        <f t="array" ref="U511">_xlfn.IFS(AND(T511&lt;$R$291,T511&gt;=0.5*$R$291),($R$291/T511)^$R$294,T511&lt;(0.5*$R$291),2^(1/2),AND($R$291&lt;=T511,T511&lt;=$R$292),"1,0000",AND(T511&gt;$R$292,T511&lt;=(3*$R$292)),($R$292/T511+(1-($R$292/T511))*(($R$292/T511)^$R$294))^-1,T511&gt;(3*$R$292),1/(((1/3)+(((1-(1/3))*((1/3)^$R$294))))))</f>
        <v>1.3923048454132636</v>
      </c>
      <c r="V511" s="21">
        <f t="shared" si="9"/>
        <v>110</v>
      </c>
      <c r="W511" s="21">
        <f t="shared" si="10"/>
        <v>0.71823351279308389</v>
      </c>
      <c r="X511" s="21">
        <f t="shared" si="11"/>
        <v>-0.28176648720691611</v>
      </c>
      <c r="Y511" s="1">
        <v>1</v>
      </c>
    </row>
    <row r="512" spans="20:25" ht="20.100000000000001" customHeight="1" x14ac:dyDescent="0.2">
      <c r="T512" s="1">
        <v>110.5</v>
      </c>
      <c r="U512" s="21" cm="1">
        <f t="array" ref="U512">_xlfn.IFS(AND(T512&lt;$R$291,T512&gt;=0.5*$R$291),($R$291/T512)^$R$294,T512&lt;(0.5*$R$291),2^(1/2),AND($R$291&lt;=T512,T512&lt;=$R$292),"1,0000",AND(T512&gt;$R$292,T512&lt;=(3*$R$292)),($R$292/T512+(1-($R$292/T512))*(($R$292/T512)^$R$294))^-1,T512&gt;(3*$R$292),1/(((1/3)+(((1-(1/3))*((1/3)^$R$294))))))</f>
        <v>1.3923048454132636</v>
      </c>
      <c r="V512" s="21">
        <f t="shared" si="9"/>
        <v>110.5</v>
      </c>
      <c r="W512" s="21">
        <f t="shared" si="10"/>
        <v>0.71823351279308389</v>
      </c>
      <c r="X512" s="21">
        <f t="shared" si="11"/>
        <v>-0.28176648720691611</v>
      </c>
      <c r="Y512" s="1">
        <v>1</v>
      </c>
    </row>
    <row r="513" spans="20:25" ht="20.100000000000001" customHeight="1" x14ac:dyDescent="0.2">
      <c r="T513" s="1">
        <v>111</v>
      </c>
      <c r="U513" s="21" cm="1">
        <f t="array" ref="U513">_xlfn.IFS(AND(T513&lt;$R$291,T513&gt;=0.5*$R$291),($R$291/T513)^$R$294,T513&lt;(0.5*$R$291),2^(1/2),AND($R$291&lt;=T513,T513&lt;=$R$292),"1,0000",AND(T513&gt;$R$292,T513&lt;=(3*$R$292)),($R$292/T513+(1-($R$292/T513))*(($R$292/T513)^$R$294))^-1,T513&gt;(3*$R$292),1/(((1/3)+(((1-(1/3))*((1/3)^$R$294))))))</f>
        <v>1.3923048454132636</v>
      </c>
      <c r="V513" s="21">
        <f t="shared" si="9"/>
        <v>111</v>
      </c>
      <c r="W513" s="21">
        <f t="shared" si="10"/>
        <v>0.71823351279308389</v>
      </c>
      <c r="X513" s="21">
        <f t="shared" si="11"/>
        <v>-0.28176648720691611</v>
      </c>
      <c r="Y513" s="1">
        <v>1</v>
      </c>
    </row>
    <row r="514" spans="20:25" ht="20.100000000000001" customHeight="1" x14ac:dyDescent="0.2">
      <c r="T514" s="1">
        <v>111.5</v>
      </c>
      <c r="U514" s="21" cm="1">
        <f t="array" ref="U514">_xlfn.IFS(AND(T514&lt;$R$291,T514&gt;=0.5*$R$291),($R$291/T514)^$R$294,T514&lt;(0.5*$R$291),2^(1/2),AND($R$291&lt;=T514,T514&lt;=$R$292),"1,0000",AND(T514&gt;$R$292,T514&lt;=(3*$R$292)),($R$292/T514+(1-($R$292/T514))*(($R$292/T514)^$R$294))^-1,T514&gt;(3*$R$292),1/(((1/3)+(((1-(1/3))*((1/3)^$R$294))))))</f>
        <v>1.3923048454132636</v>
      </c>
      <c r="V514" s="21">
        <f t="shared" si="9"/>
        <v>111.5</v>
      </c>
      <c r="W514" s="21">
        <f t="shared" si="10"/>
        <v>0.71823351279308389</v>
      </c>
      <c r="X514" s="21">
        <f t="shared" si="11"/>
        <v>-0.28176648720691611</v>
      </c>
      <c r="Y514" s="1">
        <v>1</v>
      </c>
    </row>
    <row r="515" spans="20:25" ht="20.100000000000001" customHeight="1" x14ac:dyDescent="0.2">
      <c r="T515" s="1">
        <v>112</v>
      </c>
      <c r="U515" s="21" cm="1">
        <f t="array" ref="U515">_xlfn.IFS(AND(T515&lt;$R$291,T515&gt;=0.5*$R$291),($R$291/T515)^$R$294,T515&lt;(0.5*$R$291),2^(1/2),AND($R$291&lt;=T515,T515&lt;=$R$292),"1,0000",AND(T515&gt;$R$292,T515&lt;=(3*$R$292)),($R$292/T515+(1-($R$292/T515))*(($R$292/T515)^$R$294))^-1,T515&gt;(3*$R$292),1/(((1/3)+(((1-(1/3))*((1/3)^$R$294))))))</f>
        <v>1.3923048454132636</v>
      </c>
      <c r="V515" s="21">
        <f t="shared" si="9"/>
        <v>112</v>
      </c>
      <c r="W515" s="21">
        <f t="shared" si="10"/>
        <v>0.71823351279308389</v>
      </c>
      <c r="X515" s="21">
        <f t="shared" si="11"/>
        <v>-0.28176648720691611</v>
      </c>
      <c r="Y515" s="1">
        <v>1</v>
      </c>
    </row>
    <row r="516" spans="20:25" ht="20.100000000000001" customHeight="1" x14ac:dyDescent="0.2">
      <c r="T516" s="1">
        <v>112.5</v>
      </c>
      <c r="U516" s="21" cm="1">
        <f t="array" ref="U516">_xlfn.IFS(AND(T516&lt;$R$291,T516&gt;=0.5*$R$291),($R$291/T516)^$R$294,T516&lt;(0.5*$R$291),2^(1/2),AND($R$291&lt;=T516,T516&lt;=$R$292),"1,0000",AND(T516&gt;$R$292,T516&lt;=(3*$R$292)),($R$292/T516+(1-($R$292/T516))*(($R$292/T516)^$R$294))^-1,T516&gt;(3*$R$292),1/(((1/3)+(((1-(1/3))*((1/3)^$R$294))))))</f>
        <v>1.3923048454132636</v>
      </c>
      <c r="V516" s="21">
        <f t="shared" si="9"/>
        <v>112.5</v>
      </c>
      <c r="W516" s="21">
        <f t="shared" si="10"/>
        <v>0.71823351279308389</v>
      </c>
      <c r="X516" s="21">
        <f t="shared" si="11"/>
        <v>-0.28176648720691611</v>
      </c>
      <c r="Y516" s="1">
        <v>1</v>
      </c>
    </row>
    <row r="517" spans="20:25" ht="20.100000000000001" customHeight="1" x14ac:dyDescent="0.2">
      <c r="T517" s="1">
        <v>113</v>
      </c>
      <c r="U517" s="21" cm="1">
        <f t="array" ref="U517">_xlfn.IFS(AND(T517&lt;$R$291,T517&gt;=0.5*$R$291),($R$291/T517)^$R$294,T517&lt;(0.5*$R$291),2^(1/2),AND($R$291&lt;=T517,T517&lt;=$R$292),"1,0000",AND(T517&gt;$R$292,T517&lt;=(3*$R$292)),($R$292/T517+(1-($R$292/T517))*(($R$292/T517)^$R$294))^-1,T517&gt;(3*$R$292),1/(((1/3)+(((1-(1/3))*((1/3)^$R$294))))))</f>
        <v>1.3923048454132636</v>
      </c>
      <c r="V517" s="21">
        <f t="shared" si="9"/>
        <v>113</v>
      </c>
      <c r="W517" s="21">
        <f t="shared" si="10"/>
        <v>0.71823351279308389</v>
      </c>
      <c r="X517" s="21">
        <f t="shared" si="11"/>
        <v>-0.28176648720691611</v>
      </c>
      <c r="Y517" s="1">
        <v>1</v>
      </c>
    </row>
    <row r="518" spans="20:25" ht="20.100000000000001" customHeight="1" x14ac:dyDescent="0.2">
      <c r="T518" s="1">
        <v>113.5</v>
      </c>
      <c r="U518" s="21" cm="1">
        <f t="array" ref="U518">_xlfn.IFS(AND(T518&lt;$R$291,T518&gt;=0.5*$R$291),($R$291/T518)^$R$294,T518&lt;(0.5*$R$291),2^(1/2),AND($R$291&lt;=T518,T518&lt;=$R$292),"1,0000",AND(T518&gt;$R$292,T518&lt;=(3*$R$292)),($R$292/T518+(1-($R$292/T518))*(($R$292/T518)^$R$294))^-1,T518&gt;(3*$R$292),1/(((1/3)+(((1-(1/3))*((1/3)^$R$294))))))</f>
        <v>1.3923048454132636</v>
      </c>
      <c r="V518" s="21">
        <f t="shared" si="9"/>
        <v>113.5</v>
      </c>
      <c r="W518" s="21">
        <f t="shared" si="10"/>
        <v>0.71823351279308389</v>
      </c>
      <c r="X518" s="21">
        <f t="shared" si="11"/>
        <v>-0.28176648720691611</v>
      </c>
      <c r="Y518" s="1">
        <v>1</v>
      </c>
    </row>
    <row r="519" spans="20:25" ht="20.100000000000001" customHeight="1" x14ac:dyDescent="0.2">
      <c r="T519" s="1">
        <v>114</v>
      </c>
      <c r="U519" s="21" cm="1">
        <f t="array" ref="U519">_xlfn.IFS(AND(T519&lt;$R$291,T519&gt;=0.5*$R$291),($R$291/T519)^$R$294,T519&lt;(0.5*$R$291),2^(1/2),AND($R$291&lt;=T519,T519&lt;=$R$292),"1,0000",AND(T519&gt;$R$292,T519&lt;=(3*$R$292)),($R$292/T519+(1-($R$292/T519))*(($R$292/T519)^$R$294))^-1,T519&gt;(3*$R$292),1/(((1/3)+(((1-(1/3))*((1/3)^$R$294))))))</f>
        <v>1.3923048454132636</v>
      </c>
      <c r="V519" s="21">
        <f t="shared" si="9"/>
        <v>114</v>
      </c>
      <c r="W519" s="21">
        <f t="shared" si="10"/>
        <v>0.71823351279308389</v>
      </c>
      <c r="X519" s="21">
        <f t="shared" si="11"/>
        <v>-0.28176648720691611</v>
      </c>
      <c r="Y519" s="1">
        <v>1</v>
      </c>
    </row>
    <row r="520" spans="20:25" ht="20.100000000000001" customHeight="1" x14ac:dyDescent="0.2">
      <c r="T520" s="1">
        <v>114.5</v>
      </c>
      <c r="U520" s="21" cm="1">
        <f t="array" ref="U520">_xlfn.IFS(AND(T520&lt;$R$291,T520&gt;=0.5*$R$291),($R$291/T520)^$R$294,T520&lt;(0.5*$R$291),2^(1/2),AND($R$291&lt;=T520,T520&lt;=$R$292),"1,0000",AND(T520&gt;$R$292,T520&lt;=(3*$R$292)),($R$292/T520+(1-($R$292/T520))*(($R$292/T520)^$R$294))^-1,T520&gt;(3*$R$292),1/(((1/3)+(((1-(1/3))*((1/3)^$R$294))))))</f>
        <v>1.3923048454132636</v>
      </c>
      <c r="V520" s="21">
        <f t="shared" si="9"/>
        <v>114.5</v>
      </c>
      <c r="W520" s="21">
        <f t="shared" si="10"/>
        <v>0.71823351279308389</v>
      </c>
      <c r="X520" s="21">
        <f t="shared" si="11"/>
        <v>-0.28176648720691611</v>
      </c>
      <c r="Y520" s="1">
        <v>1</v>
      </c>
    </row>
    <row r="521" spans="20:25" ht="20.100000000000001" customHeight="1" x14ac:dyDescent="0.2">
      <c r="T521" s="1">
        <v>115</v>
      </c>
      <c r="U521" s="21" cm="1">
        <f t="array" ref="U521">_xlfn.IFS(AND(T521&lt;$R$291,T521&gt;=0.5*$R$291),($R$291/T521)^$R$294,T521&lt;(0.5*$R$291),2^(1/2),AND($R$291&lt;=T521,T521&lt;=$R$292),"1,0000",AND(T521&gt;$R$292,T521&lt;=(3*$R$292)),($R$292/T521+(1-($R$292/T521))*(($R$292/T521)^$R$294))^-1,T521&gt;(3*$R$292),1/(((1/3)+(((1-(1/3))*((1/3)^$R$294))))))</f>
        <v>1.3923048454132636</v>
      </c>
      <c r="V521" s="21">
        <f t="shared" si="9"/>
        <v>115</v>
      </c>
      <c r="W521" s="21">
        <f t="shared" si="10"/>
        <v>0.71823351279308389</v>
      </c>
      <c r="X521" s="21">
        <f t="shared" si="11"/>
        <v>-0.28176648720691611</v>
      </c>
      <c r="Y521" s="1">
        <v>1</v>
      </c>
    </row>
    <row r="522" spans="20:25" ht="20.100000000000001" customHeight="1" x14ac:dyDescent="0.2">
      <c r="T522" s="1">
        <v>115.5</v>
      </c>
      <c r="U522" s="21" cm="1">
        <f t="array" ref="U522">_xlfn.IFS(AND(T522&lt;$R$291,T522&gt;=0.5*$R$291),($R$291/T522)^$R$294,T522&lt;(0.5*$R$291),2^(1/2),AND($R$291&lt;=T522,T522&lt;=$R$292),"1,0000",AND(T522&gt;$R$292,T522&lt;=(3*$R$292)),($R$292/T522+(1-($R$292/T522))*(($R$292/T522)^$R$294))^-1,T522&gt;(3*$R$292),1/(((1/3)+(((1-(1/3))*((1/3)^$R$294))))))</f>
        <v>1.3923048454132636</v>
      </c>
      <c r="V522" s="21">
        <f t="shared" si="9"/>
        <v>115.5</v>
      </c>
      <c r="W522" s="21">
        <f t="shared" si="10"/>
        <v>0.71823351279308389</v>
      </c>
      <c r="X522" s="21">
        <f t="shared" si="11"/>
        <v>-0.28176648720691611</v>
      </c>
      <c r="Y522" s="1">
        <v>1</v>
      </c>
    </row>
    <row r="523" spans="20:25" ht="20.100000000000001" customHeight="1" x14ac:dyDescent="0.2">
      <c r="T523" s="1">
        <v>116</v>
      </c>
      <c r="U523" s="21" cm="1">
        <f t="array" ref="U523">_xlfn.IFS(AND(T523&lt;$R$291,T523&gt;=0.5*$R$291),($R$291/T523)^$R$294,T523&lt;(0.5*$R$291),2^(1/2),AND($R$291&lt;=T523,T523&lt;=$R$292),"1,0000",AND(T523&gt;$R$292,T523&lt;=(3*$R$292)),($R$292/T523+(1-($R$292/T523))*(($R$292/T523)^$R$294))^-1,T523&gt;(3*$R$292),1/(((1/3)+(((1-(1/3))*((1/3)^$R$294))))))</f>
        <v>1.3923048454132636</v>
      </c>
      <c r="V523" s="21">
        <f t="shared" si="9"/>
        <v>116</v>
      </c>
      <c r="W523" s="21">
        <f t="shared" si="10"/>
        <v>0.71823351279308389</v>
      </c>
      <c r="X523" s="21">
        <f t="shared" si="11"/>
        <v>-0.28176648720691611</v>
      </c>
      <c r="Y523" s="1">
        <v>1</v>
      </c>
    </row>
    <row r="524" spans="20:25" ht="20.100000000000001" customHeight="1" x14ac:dyDescent="0.2">
      <c r="T524" s="1">
        <v>116.5</v>
      </c>
      <c r="U524" s="21" cm="1">
        <f t="array" ref="U524">_xlfn.IFS(AND(T524&lt;$R$291,T524&gt;=0.5*$R$291),($R$291/T524)^$R$294,T524&lt;(0.5*$R$291),2^(1/2),AND($R$291&lt;=T524,T524&lt;=$R$292),"1,0000",AND(T524&gt;$R$292,T524&lt;=(3*$R$292)),($R$292/T524+(1-($R$292/T524))*(($R$292/T524)^$R$294))^-1,T524&gt;(3*$R$292),1/(((1/3)+(((1-(1/3))*((1/3)^$R$294))))))</f>
        <v>1.3923048454132636</v>
      </c>
      <c r="V524" s="21">
        <f t="shared" si="9"/>
        <v>116.5</v>
      </c>
      <c r="W524" s="21">
        <f t="shared" si="10"/>
        <v>0.71823351279308389</v>
      </c>
      <c r="X524" s="21">
        <f t="shared" si="11"/>
        <v>-0.28176648720691611</v>
      </c>
      <c r="Y524" s="1">
        <v>1</v>
      </c>
    </row>
    <row r="525" spans="20:25" ht="20.100000000000001" customHeight="1" x14ac:dyDescent="0.2">
      <c r="T525" s="1">
        <v>117</v>
      </c>
      <c r="U525" s="21" cm="1">
        <f t="array" ref="U525">_xlfn.IFS(AND(T525&lt;$R$291,T525&gt;=0.5*$R$291),($R$291/T525)^$R$294,T525&lt;(0.5*$R$291),2^(1/2),AND($R$291&lt;=T525,T525&lt;=$R$292),"1,0000",AND(T525&gt;$R$292,T525&lt;=(3*$R$292)),($R$292/T525+(1-($R$292/T525))*(($R$292/T525)^$R$294))^-1,T525&gt;(3*$R$292),1/(((1/3)+(((1-(1/3))*((1/3)^$R$294))))))</f>
        <v>1.3923048454132636</v>
      </c>
      <c r="V525" s="21">
        <f t="shared" si="9"/>
        <v>117</v>
      </c>
      <c r="W525" s="21">
        <f t="shared" si="10"/>
        <v>0.71823351279308389</v>
      </c>
      <c r="X525" s="21">
        <f t="shared" si="11"/>
        <v>-0.28176648720691611</v>
      </c>
      <c r="Y525" s="1">
        <v>1</v>
      </c>
    </row>
    <row r="526" spans="20:25" ht="20.100000000000001" customHeight="1" x14ac:dyDescent="0.2">
      <c r="T526" s="1">
        <v>117.5</v>
      </c>
      <c r="U526" s="21" cm="1">
        <f t="array" ref="U526">_xlfn.IFS(AND(T526&lt;$R$291,T526&gt;=0.5*$R$291),($R$291/T526)^$R$294,T526&lt;(0.5*$R$291),2^(1/2),AND($R$291&lt;=T526,T526&lt;=$R$292),"1,0000",AND(T526&gt;$R$292,T526&lt;=(3*$R$292)),($R$292/T526+(1-($R$292/T526))*(($R$292/T526)^$R$294))^-1,T526&gt;(3*$R$292),1/(((1/3)+(((1-(1/3))*((1/3)^$R$294))))))</f>
        <v>1.3923048454132636</v>
      </c>
      <c r="V526" s="21">
        <f t="shared" si="9"/>
        <v>117.5</v>
      </c>
      <c r="W526" s="21">
        <f t="shared" si="10"/>
        <v>0.71823351279308389</v>
      </c>
      <c r="X526" s="21">
        <f t="shared" si="11"/>
        <v>-0.28176648720691611</v>
      </c>
      <c r="Y526" s="1">
        <v>1</v>
      </c>
    </row>
    <row r="527" spans="20:25" ht="20.100000000000001" customHeight="1" x14ac:dyDescent="0.2">
      <c r="T527" s="1">
        <v>118</v>
      </c>
      <c r="U527" s="21" cm="1">
        <f t="array" ref="U527">_xlfn.IFS(AND(T527&lt;$R$291,T527&gt;=0.5*$R$291),($R$291/T527)^$R$294,T527&lt;(0.5*$R$291),2^(1/2),AND($R$291&lt;=T527,T527&lt;=$R$292),"1,0000",AND(T527&gt;$R$292,T527&lt;=(3*$R$292)),($R$292/T527+(1-($R$292/T527))*(($R$292/T527)^$R$294))^-1,T527&gt;(3*$R$292),1/(((1/3)+(((1-(1/3))*((1/3)^$R$294))))))</f>
        <v>1.3923048454132636</v>
      </c>
      <c r="V527" s="21">
        <f t="shared" si="9"/>
        <v>118</v>
      </c>
      <c r="W527" s="21">
        <f t="shared" si="10"/>
        <v>0.71823351279308389</v>
      </c>
      <c r="X527" s="21">
        <f t="shared" si="11"/>
        <v>-0.28176648720691611</v>
      </c>
      <c r="Y527" s="1">
        <v>1</v>
      </c>
    </row>
    <row r="528" spans="20:25" ht="20.100000000000001" customHeight="1" x14ac:dyDescent="0.2">
      <c r="T528" s="1">
        <v>118.5</v>
      </c>
      <c r="U528" s="21" cm="1">
        <f t="array" ref="U528">_xlfn.IFS(AND(T528&lt;$R$291,T528&gt;=0.5*$R$291),($R$291/T528)^$R$294,T528&lt;(0.5*$R$291),2^(1/2),AND($R$291&lt;=T528,T528&lt;=$R$292),"1,0000",AND(T528&gt;$R$292,T528&lt;=(3*$R$292)),($R$292/T528+(1-($R$292/T528))*(($R$292/T528)^$R$294))^-1,T528&gt;(3*$R$292),1/(((1/3)+(((1-(1/3))*((1/3)^$R$294))))))</f>
        <v>1.3923048454132636</v>
      </c>
      <c r="V528" s="21">
        <f t="shared" si="9"/>
        <v>118.5</v>
      </c>
      <c r="W528" s="21">
        <f t="shared" si="10"/>
        <v>0.71823351279308389</v>
      </c>
      <c r="X528" s="21">
        <f t="shared" si="11"/>
        <v>-0.28176648720691611</v>
      </c>
      <c r="Y528" s="1">
        <v>1</v>
      </c>
    </row>
    <row r="529" spans="20:25" ht="20.100000000000001" customHeight="1" x14ac:dyDescent="0.2">
      <c r="T529" s="1">
        <v>119</v>
      </c>
      <c r="U529" s="21" cm="1">
        <f t="array" ref="U529">_xlfn.IFS(AND(T529&lt;$R$291,T529&gt;=0.5*$R$291),($R$291/T529)^$R$294,T529&lt;(0.5*$R$291),2^(1/2),AND($R$291&lt;=T529,T529&lt;=$R$292),"1,0000",AND(T529&gt;$R$292,T529&lt;=(3*$R$292)),($R$292/T529+(1-($R$292/T529))*(($R$292/T529)^$R$294))^-1,T529&gt;(3*$R$292),1/(((1/3)+(((1-(1/3))*((1/3)^$R$294))))))</f>
        <v>1.3923048454132636</v>
      </c>
      <c r="V529" s="21">
        <f t="shared" si="9"/>
        <v>119</v>
      </c>
      <c r="W529" s="21">
        <f t="shared" si="10"/>
        <v>0.71823351279308389</v>
      </c>
      <c r="X529" s="21">
        <f t="shared" si="11"/>
        <v>-0.28176648720691611</v>
      </c>
      <c r="Y529" s="1">
        <v>1</v>
      </c>
    </row>
    <row r="530" spans="20:25" ht="20.100000000000001" customHeight="1" x14ac:dyDescent="0.2">
      <c r="T530" s="1">
        <v>119.5</v>
      </c>
      <c r="U530" s="21" cm="1">
        <f t="array" ref="U530">_xlfn.IFS(AND(T530&lt;$R$291,T530&gt;=0.5*$R$291),($R$291/T530)^$R$294,T530&lt;(0.5*$R$291),2^(1/2),AND($R$291&lt;=T530,T530&lt;=$R$292),"1,0000",AND(T530&gt;$R$292,T530&lt;=(3*$R$292)),($R$292/T530+(1-($R$292/T530))*(($R$292/T530)^$R$294))^-1,T530&gt;(3*$R$292),1/(((1/3)+(((1-(1/3))*((1/3)^$R$294))))))</f>
        <v>1.3923048454132636</v>
      </c>
      <c r="V530" s="21">
        <f t="shared" si="9"/>
        <v>119.5</v>
      </c>
      <c r="W530" s="21">
        <f t="shared" si="10"/>
        <v>0.71823351279308389</v>
      </c>
      <c r="X530" s="21">
        <f t="shared" si="11"/>
        <v>-0.28176648720691611</v>
      </c>
      <c r="Y530" s="1">
        <v>1</v>
      </c>
    </row>
    <row r="531" spans="20:25" ht="20.100000000000001" customHeight="1" x14ac:dyDescent="0.2">
      <c r="T531" s="1">
        <v>120</v>
      </c>
      <c r="U531" s="21" cm="1">
        <f t="array" ref="U531">_xlfn.IFS(AND(T531&lt;$R$291,T531&gt;=0.5*$R$291),($R$291/T531)^$R$294,T531&lt;(0.5*$R$291),2^(1/2),AND($R$291&lt;=T531,T531&lt;=$R$292),"1,0000",AND(T531&gt;$R$292,T531&lt;=(3*$R$292)),($R$292/T531+(1-($R$292/T531))*(($R$292/T531)^$R$294))^-1,T531&gt;(3*$R$292),1/(((1/3)+(((1-(1/3))*((1/3)^$R$294))))))</f>
        <v>1.3923048454132636</v>
      </c>
      <c r="V531" s="21">
        <f t="shared" si="9"/>
        <v>120</v>
      </c>
      <c r="W531" s="21">
        <f t="shared" si="10"/>
        <v>0.71823351279308389</v>
      </c>
      <c r="X531" s="21">
        <f t="shared" si="11"/>
        <v>-0.28176648720691611</v>
      </c>
      <c r="Y531" s="1">
        <v>1</v>
      </c>
    </row>
    <row r="532" spans="20:25" ht="20.100000000000001" customHeight="1" x14ac:dyDescent="0.2">
      <c r="T532" s="1">
        <v>120.5</v>
      </c>
      <c r="U532" s="21" cm="1">
        <f t="array" ref="U532">_xlfn.IFS(AND(T532&lt;$R$291,T532&gt;=0.5*$R$291),($R$291/T532)^$R$294,T532&lt;(0.5*$R$291),2^(1/2),AND($R$291&lt;=T532,T532&lt;=$R$292),"1,0000",AND(T532&gt;$R$292,T532&lt;=(3*$R$292)),($R$292/T532+(1-($R$292/T532))*(($R$292/T532)^$R$294))^-1,T532&gt;(3*$R$292),1/(((1/3)+(((1-(1/3))*((1/3)^$R$294))))))</f>
        <v>1.3923048454132636</v>
      </c>
      <c r="V532" s="21">
        <f t="shared" si="9"/>
        <v>120.5</v>
      </c>
      <c r="W532" s="21">
        <f t="shared" si="10"/>
        <v>0.71823351279308389</v>
      </c>
      <c r="X532" s="21">
        <f t="shared" si="11"/>
        <v>-0.28176648720691611</v>
      </c>
      <c r="Y532" s="1">
        <v>1</v>
      </c>
    </row>
    <row r="533" spans="20:25" ht="20.100000000000001" customHeight="1" x14ac:dyDescent="0.2">
      <c r="T533" s="1">
        <v>121</v>
      </c>
      <c r="U533" s="21" cm="1">
        <f t="array" ref="U533">_xlfn.IFS(AND(T533&lt;$R$291,T533&gt;=0.5*$R$291),($R$291/T533)^$R$294,T533&lt;(0.5*$R$291),2^(1/2),AND($R$291&lt;=T533,T533&lt;=$R$292),"1,0000",AND(T533&gt;$R$292,T533&lt;=(3*$R$292)),($R$292/T533+(1-($R$292/T533))*(($R$292/T533)^$R$294))^-1,T533&gt;(3*$R$292),1/(((1/3)+(((1-(1/3))*((1/3)^$R$294))))))</f>
        <v>1.3923048454132636</v>
      </c>
      <c r="V533" s="21">
        <f t="shared" si="9"/>
        <v>121</v>
      </c>
      <c r="W533" s="21">
        <f t="shared" si="10"/>
        <v>0.71823351279308389</v>
      </c>
      <c r="X533" s="21">
        <f t="shared" si="11"/>
        <v>-0.28176648720691611</v>
      </c>
      <c r="Y533" s="1">
        <v>1</v>
      </c>
    </row>
    <row r="534" spans="20:25" ht="20.100000000000001" customHeight="1" x14ac:dyDescent="0.2">
      <c r="T534" s="1">
        <v>121.5</v>
      </c>
      <c r="U534" s="21" cm="1">
        <f t="array" ref="U534">_xlfn.IFS(AND(T534&lt;$R$291,T534&gt;=0.5*$R$291),($R$291/T534)^$R$294,T534&lt;(0.5*$R$291),2^(1/2),AND($R$291&lt;=T534,T534&lt;=$R$292),"1,0000",AND(T534&gt;$R$292,T534&lt;=(3*$R$292)),($R$292/T534+(1-($R$292/T534))*(($R$292/T534)^$R$294))^-1,T534&gt;(3*$R$292),1/(((1/3)+(((1-(1/3))*((1/3)^$R$294))))))</f>
        <v>1.3923048454132636</v>
      </c>
      <c r="V534" s="21">
        <f t="shared" si="9"/>
        <v>121.5</v>
      </c>
      <c r="W534" s="21">
        <f t="shared" si="10"/>
        <v>0.71823351279308389</v>
      </c>
      <c r="X534" s="21">
        <f t="shared" si="11"/>
        <v>-0.28176648720691611</v>
      </c>
      <c r="Y534" s="1">
        <v>1</v>
      </c>
    </row>
    <row r="535" spans="20:25" ht="20.100000000000001" customHeight="1" x14ac:dyDescent="0.2">
      <c r="T535" s="1">
        <v>122</v>
      </c>
      <c r="U535" s="21" cm="1">
        <f t="array" ref="U535">_xlfn.IFS(AND(T535&lt;$R$291,T535&gt;=0.5*$R$291),($R$291/T535)^$R$294,T535&lt;(0.5*$R$291),2^(1/2),AND($R$291&lt;=T535,T535&lt;=$R$292),"1,0000",AND(T535&gt;$R$292,T535&lt;=(3*$R$292)),($R$292/T535+(1-($R$292/T535))*(($R$292/T535)^$R$294))^-1,T535&gt;(3*$R$292),1/(((1/3)+(((1-(1/3))*((1/3)^$R$294))))))</f>
        <v>1.3923048454132636</v>
      </c>
      <c r="V535" s="21">
        <f t="shared" si="9"/>
        <v>122</v>
      </c>
      <c r="W535" s="21">
        <f t="shared" si="10"/>
        <v>0.71823351279308389</v>
      </c>
      <c r="X535" s="21">
        <f t="shared" si="11"/>
        <v>-0.28176648720691611</v>
      </c>
      <c r="Y535" s="1">
        <v>1</v>
      </c>
    </row>
    <row r="536" spans="20:25" ht="20.100000000000001" customHeight="1" x14ac:dyDescent="0.2">
      <c r="T536" s="1">
        <v>122.5</v>
      </c>
      <c r="U536" s="21" cm="1">
        <f t="array" ref="U536">_xlfn.IFS(AND(T536&lt;$R$291,T536&gt;=0.5*$R$291),($R$291/T536)^$R$294,T536&lt;(0.5*$R$291),2^(1/2),AND($R$291&lt;=T536,T536&lt;=$R$292),"1,0000",AND(T536&gt;$R$292,T536&lt;=(3*$R$292)),($R$292/T536+(1-($R$292/T536))*(($R$292/T536)^$R$294))^-1,T536&gt;(3*$R$292),1/(((1/3)+(((1-(1/3))*((1/3)^$R$294))))))</f>
        <v>1.3923048454132636</v>
      </c>
      <c r="V536" s="21">
        <f t="shared" si="9"/>
        <v>122.5</v>
      </c>
      <c r="W536" s="21">
        <f t="shared" si="10"/>
        <v>0.71823351279308389</v>
      </c>
      <c r="X536" s="21">
        <f t="shared" si="11"/>
        <v>-0.28176648720691611</v>
      </c>
      <c r="Y536" s="1">
        <v>1</v>
      </c>
    </row>
    <row r="537" spans="20:25" ht="20.100000000000001" customHeight="1" x14ac:dyDescent="0.2">
      <c r="T537" s="1">
        <v>123</v>
      </c>
      <c r="U537" s="21" cm="1">
        <f t="array" ref="U537">_xlfn.IFS(AND(T537&lt;$R$291,T537&gt;=0.5*$R$291),($R$291/T537)^$R$294,T537&lt;(0.5*$R$291),2^(1/2),AND($R$291&lt;=T537,T537&lt;=$R$292),"1,0000",AND(T537&gt;$R$292,T537&lt;=(3*$R$292)),($R$292/T537+(1-($R$292/T537))*(($R$292/T537)^$R$294))^-1,T537&gt;(3*$R$292),1/(((1/3)+(((1-(1/3))*((1/3)^$R$294))))))</f>
        <v>1.3923048454132636</v>
      </c>
      <c r="V537" s="21">
        <f t="shared" si="9"/>
        <v>123</v>
      </c>
      <c r="W537" s="21">
        <f t="shared" si="10"/>
        <v>0.71823351279308389</v>
      </c>
      <c r="X537" s="21">
        <f t="shared" si="11"/>
        <v>-0.28176648720691611</v>
      </c>
      <c r="Y537" s="1">
        <v>1</v>
      </c>
    </row>
    <row r="538" spans="20:25" ht="20.100000000000001" customHeight="1" x14ac:dyDescent="0.2">
      <c r="T538" s="1">
        <v>123.5</v>
      </c>
      <c r="U538" s="21" cm="1">
        <f t="array" ref="U538">_xlfn.IFS(AND(T538&lt;$R$291,T538&gt;=0.5*$R$291),($R$291/T538)^$R$294,T538&lt;(0.5*$R$291),2^(1/2),AND($R$291&lt;=T538,T538&lt;=$R$292),"1,0000",AND(T538&gt;$R$292,T538&lt;=(3*$R$292)),($R$292/T538+(1-($R$292/T538))*(($R$292/T538)^$R$294))^-1,T538&gt;(3*$R$292),1/(((1/3)+(((1-(1/3))*((1/3)^$R$294))))))</f>
        <v>1.3923048454132636</v>
      </c>
      <c r="V538" s="21">
        <f t="shared" si="9"/>
        <v>123.5</v>
      </c>
      <c r="W538" s="21">
        <f t="shared" si="10"/>
        <v>0.71823351279308389</v>
      </c>
      <c r="X538" s="21">
        <f t="shared" si="11"/>
        <v>-0.28176648720691611</v>
      </c>
      <c r="Y538" s="1">
        <v>1</v>
      </c>
    </row>
    <row r="539" spans="20:25" ht="20.100000000000001" customHeight="1" x14ac:dyDescent="0.2">
      <c r="T539" s="1">
        <v>124</v>
      </c>
      <c r="U539" s="21" cm="1">
        <f t="array" ref="U539">_xlfn.IFS(AND(T539&lt;$R$291,T539&gt;=0.5*$R$291),($R$291/T539)^$R$294,T539&lt;(0.5*$R$291),2^(1/2),AND($R$291&lt;=T539,T539&lt;=$R$292),"1,0000",AND(T539&gt;$R$292,T539&lt;=(3*$R$292)),($R$292/T539+(1-($R$292/T539))*(($R$292/T539)^$R$294))^-1,T539&gt;(3*$R$292),1/(((1/3)+(((1-(1/3))*((1/3)^$R$294))))))</f>
        <v>1.3923048454132636</v>
      </c>
      <c r="V539" s="21">
        <f t="shared" si="9"/>
        <v>124</v>
      </c>
      <c r="W539" s="21">
        <f t="shared" si="10"/>
        <v>0.71823351279308389</v>
      </c>
      <c r="X539" s="21">
        <f t="shared" si="11"/>
        <v>-0.28176648720691611</v>
      </c>
      <c r="Y539" s="1">
        <v>1</v>
      </c>
    </row>
    <row r="540" spans="20:25" ht="20.100000000000001" customHeight="1" x14ac:dyDescent="0.2">
      <c r="T540" s="1">
        <v>124.5</v>
      </c>
      <c r="U540" s="21" cm="1">
        <f t="array" ref="U540">_xlfn.IFS(AND(T540&lt;$R$291,T540&gt;=0.5*$R$291),($R$291/T540)^$R$294,T540&lt;(0.5*$R$291),2^(1/2),AND($R$291&lt;=T540,T540&lt;=$R$292),"1,0000",AND(T540&gt;$R$292,T540&lt;=(3*$R$292)),($R$292/T540+(1-($R$292/T540))*(($R$292/T540)^$R$294))^-1,T540&gt;(3*$R$292),1/(((1/3)+(((1-(1/3))*((1/3)^$R$294))))))</f>
        <v>1.3923048454132636</v>
      </c>
      <c r="V540" s="21">
        <f t="shared" si="9"/>
        <v>124.5</v>
      </c>
      <c r="W540" s="21">
        <f t="shared" si="10"/>
        <v>0.71823351279308389</v>
      </c>
      <c r="X540" s="21">
        <f t="shared" si="11"/>
        <v>-0.28176648720691611</v>
      </c>
      <c r="Y540" s="1">
        <v>1</v>
      </c>
    </row>
    <row r="541" spans="20:25" ht="20.100000000000001" customHeight="1" x14ac:dyDescent="0.2">
      <c r="T541" s="1">
        <v>125</v>
      </c>
      <c r="U541" s="21" cm="1">
        <f t="array" ref="U541">_xlfn.IFS(AND(T541&lt;$R$291,T541&gt;=0.5*$R$291),($R$291/T541)^$R$294,T541&lt;(0.5*$R$291),2^(1/2),AND($R$291&lt;=T541,T541&lt;=$R$292),"1,0000",AND(T541&gt;$R$292,T541&lt;=(3*$R$292)),($R$292/T541+(1-($R$292/T541))*(($R$292/T541)^$R$294))^-1,T541&gt;(3*$R$292),1/(((1/3)+(((1-(1/3))*((1/3)^$R$294))))))</f>
        <v>1.3923048454132636</v>
      </c>
      <c r="V541" s="21">
        <f t="shared" si="9"/>
        <v>125</v>
      </c>
      <c r="W541" s="21">
        <f t="shared" si="10"/>
        <v>0.71823351279308389</v>
      </c>
      <c r="X541" s="21">
        <f t="shared" si="11"/>
        <v>-0.28176648720691611</v>
      </c>
      <c r="Y541" s="1">
        <v>1</v>
      </c>
    </row>
    <row r="542" spans="20:25" ht="20.100000000000001" customHeight="1" x14ac:dyDescent="0.2">
      <c r="T542" s="1">
        <v>125.5</v>
      </c>
      <c r="U542" s="21" cm="1">
        <f t="array" ref="U542">_xlfn.IFS(AND(T542&lt;$R$291,T542&gt;=0.5*$R$291),($R$291/T542)^$R$294,T542&lt;(0.5*$R$291),2^(1/2),AND($R$291&lt;=T542,T542&lt;=$R$292),"1,0000",AND(T542&gt;$R$292,T542&lt;=(3*$R$292)),($R$292/T542+(1-($R$292/T542))*(($R$292/T542)^$R$294))^-1,T542&gt;(3*$R$292),1/(((1/3)+(((1-(1/3))*((1/3)^$R$294))))))</f>
        <v>1.3923048454132636</v>
      </c>
      <c r="V542" s="21">
        <f t="shared" si="9"/>
        <v>125.5</v>
      </c>
      <c r="W542" s="21">
        <f t="shared" si="10"/>
        <v>0.71823351279308389</v>
      </c>
      <c r="X542" s="21">
        <f t="shared" si="11"/>
        <v>-0.28176648720691611</v>
      </c>
      <c r="Y542" s="1">
        <v>1</v>
      </c>
    </row>
    <row r="543" spans="20:25" ht="20.100000000000001" customHeight="1" x14ac:dyDescent="0.2">
      <c r="T543" s="1">
        <v>126</v>
      </c>
      <c r="U543" s="21" cm="1">
        <f t="array" ref="U543">_xlfn.IFS(AND(T543&lt;$R$291,T543&gt;=0.5*$R$291),($R$291/T543)^$R$294,T543&lt;(0.5*$R$291),2^(1/2),AND($R$291&lt;=T543,T543&lt;=$R$292),"1,0000",AND(T543&gt;$R$292,T543&lt;=(3*$R$292)),($R$292/T543+(1-($R$292/T543))*(($R$292/T543)^$R$294))^-1,T543&gt;(3*$R$292),1/(((1/3)+(((1-(1/3))*((1/3)^$R$294))))))</f>
        <v>1.3923048454132636</v>
      </c>
      <c r="V543" s="21">
        <f t="shared" si="9"/>
        <v>126</v>
      </c>
      <c r="W543" s="21">
        <f t="shared" si="10"/>
        <v>0.71823351279308389</v>
      </c>
      <c r="X543" s="21">
        <f t="shared" si="11"/>
        <v>-0.28176648720691611</v>
      </c>
      <c r="Y543" s="1">
        <v>1</v>
      </c>
    </row>
    <row r="544" spans="20:25" ht="20.100000000000001" customHeight="1" x14ac:dyDescent="0.2">
      <c r="T544" s="1">
        <v>126.5</v>
      </c>
      <c r="U544" s="21" cm="1">
        <f t="array" ref="U544">_xlfn.IFS(AND(T544&lt;$R$291,T544&gt;=0.5*$R$291),($R$291/T544)^$R$294,T544&lt;(0.5*$R$291),2^(1/2),AND($R$291&lt;=T544,T544&lt;=$R$292),"1,0000",AND(T544&gt;$R$292,T544&lt;=(3*$R$292)),($R$292/T544+(1-($R$292/T544))*(($R$292/T544)^$R$294))^-1,T544&gt;(3*$R$292),1/(((1/3)+(((1-(1/3))*((1/3)^$R$294))))))</f>
        <v>1.3923048454132636</v>
      </c>
      <c r="V544" s="21">
        <f t="shared" si="9"/>
        <v>126.5</v>
      </c>
      <c r="W544" s="21">
        <f t="shared" si="10"/>
        <v>0.71823351279308389</v>
      </c>
      <c r="X544" s="21">
        <f t="shared" si="11"/>
        <v>-0.28176648720691611</v>
      </c>
      <c r="Y544" s="1">
        <v>1</v>
      </c>
    </row>
    <row r="545" spans="20:25" ht="20.100000000000001" customHeight="1" x14ac:dyDescent="0.2">
      <c r="T545" s="1">
        <v>127</v>
      </c>
      <c r="U545" s="21" cm="1">
        <f t="array" ref="U545">_xlfn.IFS(AND(T545&lt;$R$291,T545&gt;=0.5*$R$291),($R$291/T545)^$R$294,T545&lt;(0.5*$R$291),2^(1/2),AND($R$291&lt;=T545,T545&lt;=$R$292),"1,0000",AND(T545&gt;$R$292,T545&lt;=(3*$R$292)),($R$292/T545+(1-($R$292/T545))*(($R$292/T545)^$R$294))^-1,T545&gt;(3*$R$292),1/(((1/3)+(((1-(1/3))*((1/3)^$R$294))))))</f>
        <v>1.3923048454132636</v>
      </c>
      <c r="V545" s="21">
        <f t="shared" si="9"/>
        <v>127</v>
      </c>
      <c r="W545" s="21">
        <f t="shared" si="10"/>
        <v>0.71823351279308389</v>
      </c>
      <c r="X545" s="21">
        <f t="shared" si="11"/>
        <v>-0.28176648720691611</v>
      </c>
      <c r="Y545" s="1">
        <v>1</v>
      </c>
    </row>
    <row r="546" spans="20:25" ht="20.100000000000001" customHeight="1" x14ac:dyDescent="0.2">
      <c r="T546" s="1">
        <v>127.5</v>
      </c>
      <c r="U546" s="21" cm="1">
        <f t="array" ref="U546">_xlfn.IFS(AND(T546&lt;$R$291,T546&gt;=0.5*$R$291),($R$291/T546)^$R$294,T546&lt;(0.5*$R$291),2^(1/2),AND($R$291&lt;=T546,T546&lt;=$R$292),"1,0000",AND(T546&gt;$R$292,T546&lt;=(3*$R$292)),($R$292/T546+(1-($R$292/T546))*(($R$292/T546)^$R$294))^-1,T546&gt;(3*$R$292),1/(((1/3)+(((1-(1/3))*((1/3)^$R$294))))))</f>
        <v>1.3923048454132636</v>
      </c>
      <c r="V546" s="21">
        <f t="shared" si="9"/>
        <v>127.5</v>
      </c>
      <c r="W546" s="21">
        <f t="shared" si="10"/>
        <v>0.71823351279308389</v>
      </c>
      <c r="X546" s="21">
        <f t="shared" si="11"/>
        <v>-0.28176648720691611</v>
      </c>
      <c r="Y546" s="1">
        <v>1</v>
      </c>
    </row>
    <row r="547" spans="20:25" ht="20.100000000000001" customHeight="1" x14ac:dyDescent="0.2">
      <c r="T547" s="1">
        <v>128</v>
      </c>
      <c r="U547" s="21" cm="1">
        <f t="array" ref="U547">_xlfn.IFS(AND(T547&lt;$R$291,T547&gt;=0.5*$R$291),($R$291/T547)^$R$294,T547&lt;(0.5*$R$291),2^(1/2),AND($R$291&lt;=T547,T547&lt;=$R$292),"1,0000",AND(T547&gt;$R$292,T547&lt;=(3*$R$292)),($R$292/T547+(1-($R$292/T547))*(($R$292/T547)^$R$294))^-1,T547&gt;(3*$R$292),1/(((1/3)+(((1-(1/3))*((1/3)^$R$294))))))</f>
        <v>1.3923048454132636</v>
      </c>
      <c r="V547" s="21">
        <f t="shared" si="9"/>
        <v>128</v>
      </c>
      <c r="W547" s="21">
        <f t="shared" si="10"/>
        <v>0.71823351279308389</v>
      </c>
      <c r="X547" s="21">
        <f t="shared" si="11"/>
        <v>-0.28176648720691611</v>
      </c>
      <c r="Y547" s="1">
        <v>1</v>
      </c>
    </row>
    <row r="548" spans="20:25" ht="20.100000000000001" customHeight="1" x14ac:dyDescent="0.2">
      <c r="T548" s="1">
        <v>128.5</v>
      </c>
      <c r="U548" s="21" cm="1">
        <f t="array" ref="U548">_xlfn.IFS(AND(T548&lt;$R$291,T548&gt;=0.5*$R$291),($R$291/T548)^$R$294,T548&lt;(0.5*$R$291),2^(1/2),AND($R$291&lt;=T548,T548&lt;=$R$292),"1,0000",AND(T548&gt;$R$292,T548&lt;=(3*$R$292)),($R$292/T548+(1-($R$292/T548))*(($R$292/T548)^$R$294))^-1,T548&gt;(3*$R$292),1/(((1/3)+(((1-(1/3))*((1/3)^$R$294))))))</f>
        <v>1.3923048454132636</v>
      </c>
      <c r="V548" s="21">
        <f t="shared" si="9"/>
        <v>128.5</v>
      </c>
      <c r="W548" s="21">
        <f t="shared" si="10"/>
        <v>0.71823351279308389</v>
      </c>
      <c r="X548" s="21">
        <f t="shared" si="11"/>
        <v>-0.28176648720691611</v>
      </c>
      <c r="Y548" s="1">
        <v>1</v>
      </c>
    </row>
    <row r="549" spans="20:25" ht="20.100000000000001" customHeight="1" x14ac:dyDescent="0.2">
      <c r="T549" s="1">
        <v>129</v>
      </c>
      <c r="U549" s="21" cm="1">
        <f t="array" ref="U549">_xlfn.IFS(AND(T549&lt;$R$291,T549&gt;=0.5*$R$291),($R$291/T549)^$R$294,T549&lt;(0.5*$R$291),2^(1/2),AND($R$291&lt;=T549,T549&lt;=$R$292),"1,0000",AND(T549&gt;$R$292,T549&lt;=(3*$R$292)),($R$292/T549+(1-($R$292/T549))*(($R$292/T549)^$R$294))^-1,T549&gt;(3*$R$292),1/(((1/3)+(((1-(1/3))*((1/3)^$R$294))))))</f>
        <v>1.3923048454132636</v>
      </c>
      <c r="V549" s="21">
        <f t="shared" ref="V549:V551" si="12">T549</f>
        <v>129</v>
      </c>
      <c r="W549" s="21">
        <f t="shared" ref="W549:W551" si="13">1/U549</f>
        <v>0.71823351279308389</v>
      </c>
      <c r="X549" s="21">
        <f t="shared" ref="X549:X551" si="14">W549-1</f>
        <v>-0.28176648720691611</v>
      </c>
      <c r="Y549" s="1">
        <v>1</v>
      </c>
    </row>
    <row r="550" spans="20:25" ht="20.100000000000001" customHeight="1" x14ac:dyDescent="0.2">
      <c r="T550" s="1">
        <v>129.5</v>
      </c>
      <c r="U550" s="21" cm="1">
        <f t="array" ref="U550">_xlfn.IFS(AND(T550&lt;$R$291,T550&gt;=0.5*$R$291),($R$291/T550)^$R$294,T550&lt;(0.5*$R$291),2^(1/2),AND($R$291&lt;=T550,T550&lt;=$R$292),"1,0000",AND(T550&gt;$R$292,T550&lt;=(3*$R$292)),($R$292/T550+(1-($R$292/T550))*(($R$292/T550)^$R$294))^-1,T550&gt;(3*$R$292),1/(((1/3)+(((1-(1/3))*((1/3)^$R$294))))))</f>
        <v>1.3923048454132636</v>
      </c>
      <c r="V550" s="21">
        <f t="shared" si="12"/>
        <v>129.5</v>
      </c>
      <c r="W550" s="21">
        <f t="shared" si="13"/>
        <v>0.71823351279308389</v>
      </c>
      <c r="X550" s="21">
        <f t="shared" si="14"/>
        <v>-0.28176648720691611</v>
      </c>
      <c r="Y550" s="1">
        <v>1</v>
      </c>
    </row>
    <row r="551" spans="20:25" ht="20.100000000000001" customHeight="1" x14ac:dyDescent="0.2">
      <c r="T551" s="1">
        <v>130</v>
      </c>
      <c r="U551" s="21" cm="1">
        <f t="array" ref="U551">_xlfn.IFS(AND(T551&lt;$R$291,T551&gt;=0.5*$R$291),($R$291/T551)^$R$294,T551&lt;(0.5*$R$291),2^(1/2),AND($R$291&lt;=T551,T551&lt;=$R$292),"1,0000",AND(T551&gt;$R$292,T551&lt;=(3*$R$292)),($R$292/T551+(1-($R$292/T551))*(($R$292/T551)^$R$294))^-1,T551&gt;(3*$R$292),1/(((1/3)+(((1-(1/3))*((1/3)^$R$294))))))</f>
        <v>1.3923048454132636</v>
      </c>
      <c r="V551" s="21">
        <f t="shared" si="12"/>
        <v>130</v>
      </c>
      <c r="W551" s="21">
        <f t="shared" si="13"/>
        <v>0.71823351279308389</v>
      </c>
      <c r="X551" s="21">
        <f t="shared" si="14"/>
        <v>-0.28176648720691611</v>
      </c>
      <c r="Y551" s="1">
        <v>1</v>
      </c>
    </row>
  </sheetData>
  <sheetProtection algorithmName="SHA-512" hashValue="ZFMyRSbQ/8ADMHblPs/0dGuoNMN5MnoEHDuMZlvAf6Veb2KwjsbS3xHDISoOCEh2X1sT2gQdXe9cG7NnHjvqQQ==" saltValue="mO3oWM9W7UQ/54U57S2nRA==" spinCount="100000" sheet="1" objects="1" scenarios="1"/>
  <mergeCells count="38">
    <mergeCell ref="A110:H111"/>
    <mergeCell ref="A23:I23"/>
    <mergeCell ref="A96:A98"/>
    <mergeCell ref="A99:A101"/>
    <mergeCell ref="A102:A104"/>
    <mergeCell ref="A105:A106"/>
    <mergeCell ref="B106:D106"/>
    <mergeCell ref="B104:D104"/>
    <mergeCell ref="B105:D105"/>
    <mergeCell ref="B102:D102"/>
    <mergeCell ref="B103:D103"/>
    <mergeCell ref="B52:I52"/>
    <mergeCell ref="B96:D96"/>
    <mergeCell ref="B97:D97"/>
    <mergeCell ref="B98:D98"/>
    <mergeCell ref="B99:D99"/>
    <mergeCell ref="B78:I78"/>
    <mergeCell ref="B51:I51"/>
    <mergeCell ref="A36:I36"/>
    <mergeCell ref="A49:I49"/>
    <mergeCell ref="A62:I62"/>
    <mergeCell ref="A76:I76"/>
    <mergeCell ref="H14:I14"/>
    <mergeCell ref="A91:I91"/>
    <mergeCell ref="B100:D100"/>
    <mergeCell ref="B101:D101"/>
    <mergeCell ref="A3:I3"/>
    <mergeCell ref="A5:I5"/>
    <mergeCell ref="B8:C8"/>
    <mergeCell ref="B9:C9"/>
    <mergeCell ref="B10:C10"/>
    <mergeCell ref="A12:B12"/>
    <mergeCell ref="C12:D12"/>
    <mergeCell ref="A17:I20"/>
    <mergeCell ref="A95:D95"/>
    <mergeCell ref="B38:I38"/>
    <mergeCell ref="B25:I25"/>
    <mergeCell ref="B64:I64"/>
  </mergeCells>
  <dataValidations count="2">
    <dataValidation type="list" allowBlank="1" showInputMessage="1" showErrorMessage="1" sqref="E12" xr:uid="{61D6BC01-695C-479B-8900-5F14575FD3C5}">
      <formula1>$U$9:$U$27</formula1>
    </dataValidation>
    <dataValidation type="list" allowBlank="1" showInputMessage="1" showErrorMessage="1" sqref="C12:D12" xr:uid="{04FB147A-9629-4C41-A84D-E2B7F7571FCC}">
      <formula1>$U$10:$U$14</formula1>
    </dataValidation>
  </dataValidations>
  <printOptions horizontalCentered="1"/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1220C-5D70-4041-AA6F-CACACD51815D}">
  <dimension ref="A1:Y214"/>
  <sheetViews>
    <sheetView zoomScaleNormal="100" workbookViewId="0">
      <selection activeCell="E9" sqref="E9"/>
    </sheetView>
  </sheetViews>
  <sheetFormatPr defaultColWidth="15.625" defaultRowHeight="20.100000000000001" customHeight="1" x14ac:dyDescent="0.2"/>
  <cols>
    <col min="1" max="2" width="15.625" style="1"/>
    <col min="3" max="3" width="15.625" style="1" customWidth="1"/>
    <col min="4" max="4" width="15.625" style="7"/>
    <col min="5" max="13" width="15.625" style="1"/>
    <col min="14" max="16" width="15.625" style="3"/>
    <col min="17" max="16384" width="15.625" style="1"/>
  </cols>
  <sheetData>
    <row r="1" spans="1:25" ht="140.1" customHeight="1" x14ac:dyDescent="0.2">
      <c r="A1" s="22"/>
      <c r="B1" s="22"/>
      <c r="C1" s="22"/>
      <c r="D1" s="23"/>
      <c r="E1" s="22"/>
      <c r="F1" s="22"/>
      <c r="G1" s="22"/>
      <c r="H1" s="22"/>
      <c r="I1" s="22"/>
    </row>
    <row r="3" spans="1:25" ht="20.100000000000001" customHeight="1" x14ac:dyDescent="0.2">
      <c r="A3" s="42" t="s">
        <v>41</v>
      </c>
      <c r="B3" s="42"/>
      <c r="C3" s="42"/>
      <c r="D3" s="42"/>
      <c r="E3" s="42"/>
      <c r="F3" s="42"/>
      <c r="G3" s="42"/>
      <c r="H3" s="42"/>
      <c r="I3" s="42"/>
    </row>
    <row r="4" spans="1:25" ht="2.1" customHeight="1" x14ac:dyDescent="0.2">
      <c r="A4" s="2"/>
      <c r="B4" s="2"/>
      <c r="C4" s="2"/>
      <c r="D4" s="6"/>
      <c r="E4" s="2"/>
      <c r="F4" s="2"/>
      <c r="G4" s="2"/>
      <c r="H4" s="2"/>
      <c r="I4" s="2"/>
    </row>
    <row r="5" spans="1:25" ht="2.1" customHeight="1" x14ac:dyDescent="0.2">
      <c r="A5" s="42"/>
      <c r="B5" s="42"/>
      <c r="C5" s="42"/>
      <c r="D5" s="42"/>
      <c r="E5" s="42"/>
      <c r="F5" s="42"/>
      <c r="G5" s="42"/>
      <c r="H5" s="42"/>
      <c r="I5" s="42"/>
    </row>
    <row r="6" spans="1:25" s="3" customFormat="1" ht="20.100000000000001" customHeight="1" x14ac:dyDescent="0.2">
      <c r="D6" s="5"/>
      <c r="Q6" s="1"/>
      <c r="R6" s="1"/>
      <c r="S6" s="1"/>
      <c r="T6" s="1"/>
      <c r="U6" s="1"/>
      <c r="V6" s="1"/>
      <c r="W6" s="1"/>
      <c r="X6" s="1"/>
      <c r="Y6" s="1"/>
    </row>
    <row r="7" spans="1:25" s="3" customFormat="1" ht="20.100000000000001" customHeight="1" x14ac:dyDescent="0.2">
      <c r="D7" s="5"/>
      <c r="Q7" s="1"/>
      <c r="R7" s="1"/>
      <c r="S7" s="1"/>
      <c r="T7" s="1"/>
      <c r="U7" s="1"/>
      <c r="V7" s="1"/>
      <c r="W7" s="1"/>
      <c r="X7" s="1"/>
      <c r="Y7" s="1"/>
    </row>
    <row r="8" spans="1:25" s="3" customFormat="1" ht="20.100000000000001" customHeight="1" x14ac:dyDescent="0.2">
      <c r="A8" s="4" t="s">
        <v>42</v>
      </c>
      <c r="B8" s="4"/>
      <c r="C8" s="4"/>
      <c r="D8" s="4"/>
      <c r="E8" s="4"/>
      <c r="F8" s="4"/>
      <c r="G8" s="4"/>
      <c r="H8" s="4"/>
      <c r="I8" s="4"/>
      <c r="J8" s="4"/>
      <c r="K8" s="4"/>
      <c r="Q8" s="1"/>
      <c r="R8" s="1"/>
      <c r="S8" s="1"/>
      <c r="T8" s="1"/>
      <c r="U8" s="1"/>
      <c r="V8" s="1"/>
      <c r="W8" s="1"/>
      <c r="X8" s="1"/>
      <c r="Y8" s="1"/>
    </row>
    <row r="9" spans="1:25" s="3" customFormat="1" ht="20.10000000000000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Q9" s="1"/>
      <c r="R9" s="1"/>
      <c r="S9" s="1"/>
      <c r="T9" s="1"/>
      <c r="U9" s="1"/>
      <c r="V9" s="1"/>
      <c r="W9" s="1"/>
      <c r="X9" s="1"/>
      <c r="Y9" s="1"/>
    </row>
    <row r="10" spans="1:25" s="3" customFormat="1" ht="20.100000000000001" customHeight="1" x14ac:dyDescent="0.2">
      <c r="A10" s="27" t="s">
        <v>76</v>
      </c>
      <c r="B10" s="35" t="s">
        <v>75</v>
      </c>
      <c r="C10" s="35"/>
      <c r="D10" s="4"/>
      <c r="E10" s="4"/>
      <c r="F10" s="35" t="s">
        <v>73</v>
      </c>
      <c r="G10" s="35"/>
      <c r="H10" s="35"/>
      <c r="I10" s="28">
        <v>312</v>
      </c>
      <c r="J10" s="4"/>
      <c r="K10" s="4"/>
      <c r="Q10" s="1"/>
      <c r="R10" s="1"/>
      <c r="S10" s="1"/>
      <c r="T10" s="1"/>
      <c r="U10" s="1"/>
      <c r="V10" s="1"/>
      <c r="W10" s="1"/>
      <c r="X10" s="1"/>
      <c r="Y10" s="1"/>
    </row>
    <row r="11" spans="1:25" s="3" customFormat="1" ht="20.100000000000001" customHeight="1" x14ac:dyDescent="0.2">
      <c r="A11" s="8" t="s">
        <v>43</v>
      </c>
      <c r="B11" s="36" t="s">
        <v>44</v>
      </c>
      <c r="C11" s="36"/>
      <c r="D11" s="4"/>
      <c r="E11" s="4"/>
      <c r="F11" s="36" t="s">
        <v>74</v>
      </c>
      <c r="G11" s="36"/>
      <c r="H11" s="36"/>
      <c r="I11" s="29">
        <v>11</v>
      </c>
      <c r="J11" s="4"/>
      <c r="K11" s="4"/>
      <c r="Q11" s="1"/>
      <c r="R11" s="1"/>
      <c r="S11" s="1"/>
      <c r="T11" s="1"/>
      <c r="U11" s="1"/>
      <c r="V11" s="1"/>
      <c r="W11" s="1"/>
      <c r="X11" s="1"/>
      <c r="Y11" s="1"/>
    </row>
    <row r="12" spans="1:25" s="3" customFormat="1" ht="20.100000000000001" customHeight="1" x14ac:dyDescent="0.2">
      <c r="A12" s="8" t="s">
        <v>46</v>
      </c>
      <c r="B12" s="36" t="s">
        <v>45</v>
      </c>
      <c r="C12" s="36"/>
      <c r="D12" s="4"/>
      <c r="E12" s="4"/>
      <c r="F12" s="4"/>
      <c r="G12" s="4"/>
      <c r="H12" s="4"/>
      <c r="J12" s="4"/>
      <c r="K12" s="4"/>
      <c r="Q12" s="1"/>
      <c r="R12" s="1"/>
      <c r="S12" s="1"/>
      <c r="T12" s="1"/>
      <c r="U12" s="1"/>
      <c r="V12" s="1"/>
      <c r="W12" s="1"/>
      <c r="X12" s="1"/>
      <c r="Y12" s="1"/>
    </row>
    <row r="13" spans="1:25" s="3" customFormat="1" ht="20.100000000000001" customHeight="1" thickBot="1" x14ac:dyDescent="0.25">
      <c r="A13" s="4"/>
      <c r="B13" s="4"/>
      <c r="C13" s="4"/>
      <c r="D13" s="4"/>
      <c r="E13" s="4"/>
      <c r="F13" s="43" t="s">
        <v>75</v>
      </c>
      <c r="G13" s="43"/>
      <c r="H13" s="43"/>
      <c r="I13" s="26">
        <f>I10/I11</f>
        <v>28.363636363636363</v>
      </c>
      <c r="J13" s="4"/>
      <c r="K13" s="4"/>
      <c r="Q13" s="1"/>
      <c r="R13" s="1"/>
      <c r="S13" s="1"/>
      <c r="T13" s="1"/>
      <c r="U13" s="1"/>
      <c r="V13" s="1"/>
      <c r="W13" s="1"/>
      <c r="X13" s="1"/>
      <c r="Y13" s="1"/>
    </row>
    <row r="14" spans="1:25" s="3" customFormat="1" ht="20.100000000000001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Q14" s="1"/>
      <c r="R14" s="1"/>
      <c r="S14" s="1"/>
      <c r="T14" s="1"/>
      <c r="U14" s="1"/>
      <c r="V14" s="1"/>
      <c r="W14" s="1"/>
      <c r="X14" s="1"/>
      <c r="Y14" s="1"/>
    </row>
    <row r="15" spans="1:25" s="3" customFormat="1" ht="20.100000000000001" customHeight="1" x14ac:dyDescent="0.2">
      <c r="J15" s="4"/>
      <c r="K15" s="4"/>
      <c r="Q15" s="1"/>
      <c r="R15" s="1"/>
      <c r="S15" s="1"/>
      <c r="T15" s="1"/>
      <c r="U15" s="1"/>
      <c r="V15" s="1"/>
      <c r="W15" s="1"/>
      <c r="X15" s="1"/>
      <c r="Y15" s="1"/>
    </row>
    <row r="16" spans="1:25" s="3" customFormat="1" ht="20.100000000000001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Q16" s="1"/>
      <c r="R16" s="1"/>
      <c r="S16" s="1"/>
      <c r="T16" s="1"/>
      <c r="U16" s="1"/>
      <c r="V16" s="1"/>
      <c r="W16" s="1"/>
      <c r="X16" s="1"/>
      <c r="Y16" s="1"/>
    </row>
    <row r="17" spans="1:25" s="3" customFormat="1" ht="20.100000000000001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Q17" s="1"/>
      <c r="R17" s="1"/>
      <c r="S17" s="1"/>
      <c r="T17" s="1"/>
      <c r="U17" s="1"/>
      <c r="V17" s="1"/>
      <c r="W17" s="1"/>
      <c r="X17" s="1"/>
      <c r="Y17" s="1"/>
    </row>
    <row r="18" spans="1:25" s="3" customFormat="1" ht="20.100000000000001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Q18" s="1"/>
      <c r="R18" s="1"/>
      <c r="S18" s="1"/>
      <c r="T18" s="1"/>
      <c r="U18" s="1"/>
      <c r="V18" s="1"/>
      <c r="W18" s="1"/>
      <c r="X18" s="1"/>
      <c r="Y18" s="1"/>
    </row>
    <row r="19" spans="1:25" s="3" customFormat="1" ht="20.100000000000001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Q19" s="1"/>
      <c r="R19" s="1"/>
      <c r="S19" s="1"/>
      <c r="T19" s="1"/>
      <c r="U19" s="1"/>
      <c r="V19" s="1"/>
      <c r="W19" s="1"/>
      <c r="X19" s="1"/>
      <c r="Y19" s="1"/>
    </row>
    <row r="20" spans="1:25" s="3" customFormat="1" ht="20.100000000000001" customHeight="1" x14ac:dyDescent="0.2">
      <c r="A20" s="37" t="s">
        <v>47</v>
      </c>
      <c r="B20" s="37"/>
      <c r="C20" s="37"/>
      <c r="D20" s="37"/>
      <c r="E20" s="37"/>
      <c r="F20" s="37"/>
      <c r="G20" s="37"/>
      <c r="H20" s="37"/>
      <c r="I20" s="37"/>
      <c r="J20" s="4"/>
      <c r="K20" s="4"/>
      <c r="Q20" s="1"/>
      <c r="R20" s="1"/>
      <c r="S20" s="1"/>
      <c r="T20" s="1"/>
      <c r="U20" s="1"/>
      <c r="V20" s="1"/>
      <c r="W20" s="1"/>
      <c r="X20" s="1"/>
      <c r="Y20" s="1"/>
    </row>
    <row r="21" spans="1:25" s="3" customFormat="1" ht="20.100000000000001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Q21" s="1"/>
      <c r="R21" s="1"/>
      <c r="S21" s="1"/>
      <c r="T21" s="1"/>
      <c r="U21" s="1"/>
      <c r="V21" s="1"/>
      <c r="W21" s="1"/>
      <c r="X21" s="1"/>
      <c r="Y21" s="1"/>
    </row>
    <row r="22" spans="1:25" s="3" customFormat="1" ht="20.100000000000001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Q22" s="1"/>
      <c r="R22" s="1"/>
      <c r="S22" s="1"/>
      <c r="T22" s="1"/>
      <c r="U22" s="1"/>
      <c r="V22" s="1"/>
      <c r="W22" s="1"/>
      <c r="X22" s="1"/>
      <c r="Y22" s="1"/>
    </row>
    <row r="23" spans="1:25" s="3" customFormat="1" ht="20.100000000000001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Q23" s="1"/>
      <c r="R23" s="1"/>
      <c r="S23" s="1"/>
      <c r="T23" s="1"/>
      <c r="U23" s="1"/>
      <c r="V23" s="1"/>
      <c r="W23" s="1"/>
      <c r="X23" s="1"/>
      <c r="Y23" s="1"/>
    </row>
    <row r="24" spans="1:25" s="3" customFormat="1" ht="20.100000000000001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Q24" s="1"/>
      <c r="R24" s="1"/>
      <c r="S24" s="1"/>
      <c r="T24" s="1"/>
      <c r="U24" s="1"/>
      <c r="V24" s="1"/>
      <c r="W24" s="1"/>
      <c r="X24" s="1"/>
      <c r="Y24" s="1"/>
    </row>
    <row r="25" spans="1:25" s="3" customFormat="1" ht="20.10000000000000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Q25" s="1"/>
      <c r="R25" s="1"/>
      <c r="S25" s="1"/>
      <c r="T25" s="1"/>
      <c r="U25" s="1"/>
      <c r="V25" s="1"/>
      <c r="W25" s="1"/>
      <c r="X25" s="1"/>
      <c r="Y25" s="1"/>
    </row>
    <row r="26" spans="1:25" s="3" customFormat="1" ht="20.100000000000001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Q26" s="1"/>
      <c r="R26" s="1"/>
      <c r="S26" s="1"/>
      <c r="T26" s="1"/>
      <c r="U26" s="1"/>
      <c r="V26" s="1"/>
      <c r="W26" s="1"/>
      <c r="X26" s="1"/>
      <c r="Y26" s="1"/>
    </row>
    <row r="27" spans="1:25" s="3" customFormat="1" ht="20.10000000000000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Q27" s="1"/>
      <c r="R27" s="1"/>
      <c r="S27" s="1"/>
      <c r="T27" s="1"/>
      <c r="U27" s="1"/>
      <c r="V27" s="1"/>
      <c r="W27" s="1"/>
      <c r="X27" s="1"/>
      <c r="Y27" s="1"/>
    </row>
    <row r="28" spans="1:25" s="3" customFormat="1" ht="20.100000000000001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Q28" s="1"/>
      <c r="R28" s="1"/>
      <c r="S28" s="1"/>
      <c r="T28" s="1"/>
      <c r="U28" s="1"/>
      <c r="V28" s="1"/>
      <c r="W28" s="1"/>
      <c r="X28" s="1"/>
      <c r="Y28" s="1"/>
    </row>
    <row r="29" spans="1:25" s="3" customFormat="1" ht="20.100000000000001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Q29" s="1"/>
      <c r="R29" s="1"/>
      <c r="S29" s="1"/>
      <c r="T29" s="1"/>
      <c r="U29" s="1"/>
      <c r="V29" s="1"/>
      <c r="W29" s="1"/>
      <c r="X29" s="1"/>
      <c r="Y29" s="1"/>
    </row>
    <row r="30" spans="1:25" s="3" customFormat="1" ht="20.100000000000001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Q30" s="1"/>
      <c r="R30" s="1"/>
      <c r="S30" s="1"/>
      <c r="T30" s="1"/>
      <c r="U30" s="1"/>
      <c r="V30" s="1"/>
      <c r="W30" s="1"/>
      <c r="X30" s="1"/>
      <c r="Y30" s="1"/>
    </row>
    <row r="31" spans="1:25" s="3" customFormat="1" ht="20.100000000000001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Q31" s="1"/>
      <c r="R31" s="1"/>
      <c r="S31" s="1"/>
      <c r="T31" s="1"/>
      <c r="U31" s="1"/>
      <c r="V31" s="1"/>
      <c r="W31" s="1"/>
      <c r="X31" s="1"/>
      <c r="Y31" s="1"/>
    </row>
    <row r="32" spans="1:25" s="3" customFormat="1" ht="20.100000000000001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Q32" s="1"/>
      <c r="R32" s="1"/>
      <c r="S32" s="1"/>
      <c r="T32" s="1"/>
      <c r="U32" s="1"/>
      <c r="V32" s="1"/>
      <c r="W32" s="1"/>
      <c r="X32" s="1"/>
      <c r="Y32" s="1"/>
    </row>
    <row r="33" spans="1:25" s="3" customFormat="1" ht="20.100000000000001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Q33" s="1"/>
      <c r="R33" s="1"/>
      <c r="S33" s="1"/>
      <c r="T33" s="1"/>
      <c r="U33" s="1"/>
      <c r="V33" s="1"/>
      <c r="W33" s="1"/>
      <c r="X33" s="1"/>
      <c r="Y33" s="1"/>
    </row>
    <row r="34" spans="1:25" s="3" customFormat="1" ht="20.100000000000001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Q34" s="1"/>
      <c r="R34" s="1"/>
      <c r="S34" s="1"/>
      <c r="T34" s="1"/>
      <c r="U34" s="1"/>
      <c r="V34" s="1"/>
      <c r="W34" s="1"/>
      <c r="X34" s="1"/>
      <c r="Y34" s="1"/>
    </row>
    <row r="35" spans="1:25" s="3" customFormat="1" ht="20.100000000000001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Q35" s="1"/>
      <c r="R35" s="1"/>
      <c r="S35" s="1"/>
      <c r="T35" s="1"/>
      <c r="U35" s="1"/>
      <c r="V35" s="1"/>
      <c r="W35" s="1"/>
      <c r="X35" s="1"/>
      <c r="Y35" s="1"/>
    </row>
    <row r="36" spans="1:25" s="3" customFormat="1" ht="20.100000000000001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Q36" s="1"/>
      <c r="R36" s="1"/>
      <c r="S36" s="1"/>
      <c r="T36" s="1"/>
      <c r="U36" s="1"/>
      <c r="V36" s="1"/>
      <c r="W36" s="1"/>
      <c r="X36" s="1"/>
      <c r="Y36" s="1"/>
    </row>
    <row r="37" spans="1:25" s="3" customFormat="1" ht="20.100000000000001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Q37" s="1"/>
      <c r="R37" s="1"/>
      <c r="S37" s="1"/>
      <c r="T37" s="1"/>
      <c r="U37" s="1"/>
      <c r="V37" s="1"/>
      <c r="W37" s="1"/>
      <c r="X37" s="1"/>
      <c r="Y37" s="1"/>
    </row>
    <row r="38" spans="1:25" s="3" customFormat="1" ht="20.100000000000001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Q38" s="1"/>
      <c r="R38" s="1"/>
      <c r="S38" s="1"/>
      <c r="T38" s="1"/>
      <c r="U38" s="1"/>
      <c r="V38" s="1"/>
      <c r="W38" s="1"/>
      <c r="X38" s="1"/>
      <c r="Y38" s="1"/>
    </row>
    <row r="39" spans="1:25" s="3" customFormat="1" ht="20.100000000000001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Q39" s="1"/>
      <c r="R39" s="1"/>
      <c r="S39" s="1"/>
      <c r="T39" s="1"/>
      <c r="U39" s="1"/>
      <c r="V39" s="1"/>
      <c r="W39" s="1"/>
      <c r="X39" s="1"/>
      <c r="Y39" s="1"/>
    </row>
    <row r="40" spans="1:25" s="3" customFormat="1" ht="20.100000000000001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Q40" s="1"/>
      <c r="R40" s="1"/>
      <c r="S40" s="1"/>
      <c r="T40" s="1"/>
      <c r="U40" s="1"/>
      <c r="V40" s="1"/>
      <c r="W40" s="1"/>
      <c r="X40" s="1"/>
      <c r="Y40" s="1"/>
    </row>
    <row r="41" spans="1:25" s="3" customFormat="1" ht="20.100000000000001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Q41" s="1"/>
      <c r="R41" s="1"/>
      <c r="S41" s="1"/>
      <c r="T41" s="1"/>
      <c r="U41" s="1"/>
      <c r="V41" s="1"/>
      <c r="W41" s="1"/>
      <c r="X41" s="1"/>
      <c r="Y41" s="1"/>
    </row>
    <row r="42" spans="1:25" s="3" customFormat="1" ht="20.100000000000001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Q42" s="1"/>
      <c r="R42" s="1"/>
      <c r="S42" s="1"/>
      <c r="T42" s="1"/>
      <c r="U42" s="1"/>
      <c r="V42" s="1"/>
      <c r="W42" s="1"/>
      <c r="X42" s="1"/>
      <c r="Y42" s="1"/>
    </row>
    <row r="43" spans="1:25" s="3" customFormat="1" ht="20.100000000000001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Q43" s="1"/>
      <c r="R43" s="1"/>
      <c r="S43" s="1"/>
      <c r="T43" s="1"/>
      <c r="U43" s="1"/>
      <c r="V43" s="1"/>
      <c r="W43" s="1"/>
      <c r="X43" s="1"/>
      <c r="Y43" s="1"/>
    </row>
    <row r="44" spans="1:25" s="3" customFormat="1" ht="20.100000000000001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Q44" s="1"/>
      <c r="R44" s="1"/>
      <c r="S44" s="1"/>
      <c r="T44" s="1"/>
      <c r="U44" s="1"/>
      <c r="V44" s="1"/>
      <c r="W44" s="1"/>
      <c r="X44" s="1"/>
      <c r="Y44" s="1"/>
    </row>
    <row r="45" spans="1:25" s="3" customFormat="1" ht="20.100000000000001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Q45" s="1"/>
      <c r="R45" s="1"/>
      <c r="S45" s="1"/>
      <c r="T45" s="1"/>
      <c r="U45" s="1"/>
      <c r="V45" s="1"/>
      <c r="W45" s="1"/>
      <c r="X45" s="1"/>
      <c r="Y45" s="1"/>
    </row>
    <row r="46" spans="1:25" s="3" customFormat="1" ht="20.100000000000001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Q46" s="1"/>
      <c r="R46" s="1"/>
      <c r="S46" s="1"/>
      <c r="T46" s="1"/>
      <c r="U46" s="1"/>
      <c r="V46" s="1"/>
      <c r="W46" s="1"/>
      <c r="X46" s="1"/>
      <c r="Y46" s="1"/>
    </row>
    <row r="47" spans="1:25" s="3" customFormat="1" ht="20.100000000000001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Q47" s="1"/>
      <c r="R47" s="1"/>
      <c r="S47" s="1"/>
      <c r="T47" s="1"/>
      <c r="U47" s="1"/>
      <c r="V47" s="1"/>
      <c r="W47" s="1"/>
      <c r="X47" s="1"/>
      <c r="Y47" s="1"/>
    </row>
    <row r="48" spans="1:25" s="3" customFormat="1" ht="20.100000000000001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Q48" s="1"/>
      <c r="R48" s="1"/>
      <c r="S48" s="1"/>
      <c r="T48" s="1"/>
      <c r="U48" s="1"/>
      <c r="V48" s="1"/>
      <c r="W48" s="1"/>
      <c r="X48" s="1"/>
      <c r="Y48" s="1"/>
    </row>
    <row r="49" spans="1:25" s="3" customFormat="1" ht="20.100000000000001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Q49" s="1"/>
      <c r="R49" s="1"/>
      <c r="S49" s="1"/>
      <c r="T49" s="1"/>
      <c r="U49" s="1"/>
      <c r="V49" s="1"/>
      <c r="W49" s="1"/>
      <c r="X49" s="1"/>
      <c r="Y49" s="1"/>
    </row>
    <row r="50" spans="1:25" s="3" customFormat="1" ht="20.100000000000001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Q50" s="1"/>
      <c r="R50" s="1"/>
      <c r="S50" s="1"/>
      <c r="T50" s="1"/>
      <c r="U50" s="1"/>
      <c r="V50" s="1"/>
      <c r="W50" s="1"/>
      <c r="X50" s="1"/>
      <c r="Y50" s="1"/>
    </row>
    <row r="51" spans="1:25" s="3" customFormat="1" ht="20.100000000000001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Q51" s="1"/>
      <c r="R51" s="1"/>
      <c r="S51" s="1"/>
      <c r="T51" s="1"/>
      <c r="U51" s="1"/>
      <c r="V51" s="1"/>
      <c r="W51" s="1"/>
      <c r="X51" s="1"/>
      <c r="Y51" s="1"/>
    </row>
    <row r="52" spans="1:25" s="3" customFormat="1" ht="20.100000000000001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Q52" s="1"/>
      <c r="R52" s="1"/>
      <c r="S52" s="1"/>
      <c r="T52" s="1"/>
      <c r="U52" s="1"/>
      <c r="V52" s="1"/>
      <c r="W52" s="1"/>
      <c r="X52" s="1"/>
      <c r="Y52" s="1"/>
    </row>
    <row r="53" spans="1:25" s="3" customFormat="1" ht="20.100000000000001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Q53" s="1"/>
      <c r="R53" s="1"/>
      <c r="S53" s="1"/>
      <c r="T53" s="1"/>
      <c r="U53" s="1"/>
      <c r="V53" s="1"/>
      <c r="W53" s="1"/>
      <c r="X53" s="1"/>
      <c r="Y53" s="1"/>
    </row>
    <row r="54" spans="1:25" s="3" customFormat="1" ht="20.100000000000001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Q54" s="1"/>
      <c r="R54" s="1"/>
      <c r="S54" s="1"/>
      <c r="T54" s="1"/>
      <c r="U54" s="1"/>
      <c r="V54" s="1"/>
      <c r="W54" s="1"/>
      <c r="X54" s="1"/>
      <c r="Y54" s="1"/>
    </row>
    <row r="55" spans="1:25" s="3" customFormat="1" ht="20.100000000000001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Q55" s="1"/>
      <c r="R55" s="1"/>
      <c r="S55" s="1"/>
      <c r="T55" s="1"/>
      <c r="U55" s="1"/>
      <c r="V55" s="1"/>
      <c r="W55" s="1"/>
      <c r="X55" s="1"/>
      <c r="Y55" s="1"/>
    </row>
    <row r="56" spans="1:25" s="3" customFormat="1" ht="20.100000000000001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Q56" s="1"/>
      <c r="R56" s="1"/>
      <c r="S56" s="1"/>
      <c r="T56" s="1"/>
      <c r="U56" s="1"/>
      <c r="V56" s="1"/>
      <c r="W56" s="1"/>
      <c r="X56" s="1"/>
      <c r="Y56" s="1"/>
    </row>
    <row r="57" spans="1:25" s="3" customFormat="1" ht="20.100000000000001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Q57" s="1"/>
      <c r="R57" s="1"/>
      <c r="S57" s="1"/>
      <c r="T57" s="1"/>
      <c r="U57" s="1"/>
      <c r="V57" s="1"/>
      <c r="W57" s="1"/>
      <c r="X57" s="1"/>
      <c r="Y57" s="1"/>
    </row>
    <row r="58" spans="1:25" s="3" customFormat="1" ht="20.100000000000001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Q58" s="1"/>
      <c r="R58" s="1"/>
      <c r="S58" s="1"/>
      <c r="T58" s="1"/>
      <c r="U58" s="1"/>
      <c r="V58" s="1"/>
      <c r="W58" s="1"/>
      <c r="X58" s="1"/>
      <c r="Y58" s="1"/>
    </row>
    <row r="59" spans="1:25" s="3" customFormat="1" ht="20.100000000000001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Q59" s="1"/>
      <c r="R59" s="1"/>
      <c r="S59" s="1"/>
      <c r="T59" s="1"/>
      <c r="U59" s="1"/>
      <c r="V59" s="1"/>
      <c r="W59" s="1"/>
      <c r="X59" s="1"/>
      <c r="Y59" s="1"/>
    </row>
    <row r="60" spans="1:25" s="3" customFormat="1" ht="20.100000000000001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Q60" s="1"/>
      <c r="R60" s="1"/>
      <c r="S60" s="1"/>
      <c r="T60" s="1"/>
      <c r="U60" s="1"/>
      <c r="V60" s="1"/>
      <c r="W60" s="1"/>
      <c r="X60" s="1"/>
      <c r="Y60" s="1"/>
    </row>
    <row r="61" spans="1:25" s="3" customFormat="1" ht="20.100000000000001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Q61" s="1"/>
      <c r="R61" s="1"/>
      <c r="S61" s="1"/>
      <c r="T61" s="1"/>
      <c r="U61" s="1"/>
      <c r="V61" s="1"/>
      <c r="W61" s="1"/>
      <c r="X61" s="1"/>
      <c r="Y61" s="1"/>
    </row>
    <row r="62" spans="1:25" s="3" customFormat="1" ht="20.100000000000001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Q62" s="1"/>
      <c r="R62" s="1"/>
      <c r="S62" s="1"/>
      <c r="T62" s="1"/>
      <c r="U62" s="1"/>
      <c r="V62" s="1"/>
      <c r="W62" s="1"/>
      <c r="X62" s="1"/>
      <c r="Y62" s="1"/>
    </row>
    <row r="63" spans="1:25" s="3" customFormat="1" ht="20.100000000000001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Q63" s="1"/>
      <c r="R63" s="1"/>
      <c r="S63" s="1"/>
      <c r="T63" s="1"/>
      <c r="U63" s="1"/>
      <c r="V63" s="1"/>
      <c r="W63" s="1"/>
      <c r="X63" s="1"/>
      <c r="Y63" s="1"/>
    </row>
    <row r="64" spans="1:25" s="3" customFormat="1" ht="20.100000000000001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Q64" s="1"/>
      <c r="R64" s="1"/>
      <c r="S64" s="1"/>
      <c r="T64" s="1"/>
      <c r="U64" s="1"/>
      <c r="V64" s="1"/>
      <c r="W64" s="1"/>
      <c r="X64" s="1"/>
      <c r="Y64" s="1"/>
    </row>
    <row r="65" spans="1:25" s="3" customFormat="1" ht="20.100000000000001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Q65" s="1"/>
      <c r="R65" s="1"/>
      <c r="S65" s="1"/>
      <c r="T65" s="1"/>
      <c r="U65" s="1"/>
      <c r="V65" s="1"/>
      <c r="W65" s="1"/>
      <c r="X65" s="1"/>
      <c r="Y65" s="1"/>
    </row>
    <row r="66" spans="1:25" s="3" customFormat="1" ht="20.100000000000001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Q66" s="1"/>
      <c r="R66" s="1"/>
      <c r="S66" s="1"/>
      <c r="T66" s="1"/>
      <c r="U66" s="1"/>
      <c r="V66" s="1"/>
      <c r="W66" s="1"/>
      <c r="X66" s="1"/>
      <c r="Y66" s="1"/>
    </row>
    <row r="67" spans="1:25" s="3" customFormat="1" ht="20.100000000000001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Q67" s="1"/>
      <c r="R67" s="1"/>
      <c r="S67" s="1"/>
      <c r="T67" s="1"/>
      <c r="U67" s="1"/>
      <c r="V67" s="1"/>
      <c r="W67" s="1"/>
      <c r="X67" s="1"/>
      <c r="Y67" s="1"/>
    </row>
    <row r="68" spans="1:25" s="3" customFormat="1" ht="20.100000000000001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Q68" s="1"/>
      <c r="R68" s="1"/>
      <c r="S68" s="1"/>
      <c r="T68" s="1"/>
      <c r="U68" s="1"/>
      <c r="V68" s="1"/>
      <c r="W68" s="1"/>
      <c r="X68" s="1"/>
      <c r="Y68" s="1"/>
    </row>
    <row r="69" spans="1:25" s="3" customFormat="1" ht="20.100000000000001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Q69" s="1"/>
      <c r="R69" s="1"/>
      <c r="S69" s="1"/>
      <c r="T69" s="1"/>
      <c r="U69" s="1"/>
      <c r="V69" s="1"/>
      <c r="W69" s="1"/>
      <c r="X69" s="1"/>
      <c r="Y69" s="1"/>
    </row>
    <row r="70" spans="1:25" s="3" customFormat="1" ht="20.100000000000001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Q70" s="1"/>
      <c r="R70" s="1"/>
      <c r="S70" s="1"/>
      <c r="T70" s="1"/>
      <c r="U70" s="1"/>
      <c r="V70" s="1"/>
      <c r="W70" s="1"/>
      <c r="X70" s="1"/>
      <c r="Y70" s="1"/>
    </row>
    <row r="71" spans="1:25" s="3" customFormat="1" ht="20.100000000000001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Q71" s="1"/>
      <c r="R71" s="1"/>
      <c r="S71" s="1"/>
      <c r="T71" s="1"/>
      <c r="U71" s="1"/>
      <c r="V71" s="1"/>
      <c r="W71" s="1"/>
      <c r="X71" s="1"/>
      <c r="Y71" s="1"/>
    </row>
    <row r="72" spans="1:25" s="3" customFormat="1" ht="20.100000000000001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Q72" s="1"/>
      <c r="R72" s="1"/>
      <c r="S72" s="1"/>
      <c r="T72" s="1"/>
      <c r="U72" s="1"/>
      <c r="V72" s="1"/>
      <c r="W72" s="1"/>
      <c r="X72" s="1"/>
      <c r="Y72" s="1"/>
    </row>
    <row r="73" spans="1:25" s="3" customFormat="1" ht="20.100000000000001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Q73" s="1"/>
      <c r="R73" s="1"/>
      <c r="S73" s="1"/>
      <c r="T73" s="1"/>
      <c r="U73" s="1"/>
      <c r="V73" s="1"/>
      <c r="W73" s="1"/>
      <c r="X73" s="1"/>
      <c r="Y73" s="1"/>
    </row>
    <row r="74" spans="1:25" s="3" customFormat="1" ht="20.100000000000001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Q74" s="1"/>
      <c r="R74" s="1"/>
      <c r="S74" s="1"/>
      <c r="T74" s="1"/>
      <c r="U74" s="1"/>
      <c r="V74" s="1"/>
      <c r="W74" s="1"/>
      <c r="X74" s="1"/>
      <c r="Y74" s="1"/>
    </row>
    <row r="75" spans="1:25" s="3" customFormat="1" ht="20.100000000000001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Q75" s="1"/>
      <c r="R75" s="1"/>
      <c r="S75" s="1"/>
      <c r="T75" s="1"/>
      <c r="U75" s="1"/>
      <c r="V75" s="1"/>
      <c r="W75" s="1"/>
      <c r="X75" s="1"/>
      <c r="Y75" s="1"/>
    </row>
    <row r="76" spans="1:25" s="3" customFormat="1" ht="20.100000000000001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Q76" s="1"/>
      <c r="R76" s="1"/>
      <c r="S76" s="1"/>
      <c r="T76" s="1"/>
      <c r="U76" s="1"/>
      <c r="V76" s="1"/>
      <c r="W76" s="1"/>
      <c r="X76" s="1"/>
      <c r="Y76" s="1"/>
    </row>
    <row r="77" spans="1:25" s="3" customFormat="1" ht="20.100000000000001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Q77" s="1"/>
      <c r="R77" s="1"/>
      <c r="S77" s="1"/>
      <c r="T77" s="1"/>
      <c r="U77" s="1"/>
      <c r="V77" s="1"/>
      <c r="W77" s="1"/>
      <c r="X77" s="1"/>
      <c r="Y77" s="1"/>
    </row>
    <row r="78" spans="1:25" s="3" customFormat="1" ht="20.100000000000001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Q78" s="1"/>
      <c r="R78" s="1"/>
      <c r="S78" s="1"/>
      <c r="T78" s="1"/>
      <c r="U78" s="1"/>
      <c r="V78" s="1"/>
      <c r="W78" s="1"/>
      <c r="X78" s="1"/>
      <c r="Y78" s="1"/>
    </row>
    <row r="79" spans="1:25" s="3" customFormat="1" ht="20.100000000000001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Q79" s="1"/>
      <c r="R79" s="1"/>
      <c r="S79" s="1"/>
      <c r="T79" s="1"/>
      <c r="U79" s="1"/>
      <c r="V79" s="1"/>
      <c r="W79" s="1"/>
      <c r="X79" s="1"/>
      <c r="Y79" s="1"/>
    </row>
    <row r="80" spans="1:25" s="3" customFormat="1" ht="20.100000000000001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Q80" s="1"/>
      <c r="R80" s="1"/>
      <c r="S80" s="1"/>
      <c r="T80" s="1"/>
      <c r="U80" s="1"/>
      <c r="V80" s="1"/>
      <c r="W80" s="1"/>
      <c r="X80" s="1"/>
      <c r="Y80" s="1"/>
    </row>
    <row r="81" spans="1:25" s="3" customFormat="1" ht="20.100000000000001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Q81" s="1"/>
      <c r="R81" s="1"/>
      <c r="S81" s="1"/>
      <c r="T81" s="1"/>
      <c r="U81" s="1"/>
      <c r="V81" s="1"/>
      <c r="W81" s="1"/>
      <c r="X81" s="1"/>
      <c r="Y81" s="1"/>
    </row>
    <row r="82" spans="1:25" s="3" customFormat="1" ht="20.100000000000001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Q82" s="1"/>
      <c r="R82" s="1"/>
      <c r="S82" s="1"/>
      <c r="T82" s="1"/>
      <c r="U82" s="1"/>
      <c r="V82" s="1"/>
      <c r="W82" s="1"/>
      <c r="X82" s="1"/>
      <c r="Y82" s="1"/>
    </row>
    <row r="83" spans="1:25" s="3" customFormat="1" ht="20.100000000000001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Q83" s="1"/>
      <c r="R83" s="1"/>
      <c r="S83" s="1"/>
      <c r="T83" s="1"/>
      <c r="U83" s="1"/>
      <c r="V83" s="1"/>
      <c r="W83" s="1"/>
      <c r="X83" s="1"/>
      <c r="Y83" s="1"/>
    </row>
    <row r="84" spans="1:25" s="3" customFormat="1" ht="20.100000000000001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Q84" s="1"/>
      <c r="R84" s="1"/>
      <c r="S84" s="1"/>
      <c r="T84" s="1"/>
      <c r="U84" s="1"/>
      <c r="V84" s="1"/>
      <c r="W84" s="1"/>
      <c r="X84" s="1"/>
      <c r="Y84" s="1"/>
    </row>
    <row r="85" spans="1:25" s="3" customFormat="1" ht="20.100000000000001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Q85" s="1"/>
      <c r="R85" s="1"/>
      <c r="S85" s="1"/>
      <c r="T85" s="1"/>
      <c r="U85" s="1"/>
      <c r="V85" s="1"/>
      <c r="W85" s="1"/>
      <c r="X85" s="1"/>
      <c r="Y85" s="1"/>
    </row>
    <row r="86" spans="1:25" s="3" customFormat="1" ht="20.100000000000001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Q86" s="1"/>
      <c r="R86" s="1"/>
      <c r="S86" s="1"/>
      <c r="T86" s="1"/>
      <c r="U86" s="1"/>
      <c r="V86" s="1"/>
      <c r="W86" s="1"/>
      <c r="X86" s="1"/>
      <c r="Y86" s="1"/>
    </row>
    <row r="87" spans="1:25" s="3" customFormat="1" ht="20.100000000000001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Q87" s="1"/>
      <c r="R87" s="1"/>
      <c r="S87" s="1"/>
      <c r="T87" s="1"/>
      <c r="U87" s="1"/>
      <c r="V87" s="1"/>
      <c r="W87" s="1"/>
      <c r="X87" s="1"/>
      <c r="Y87" s="1"/>
    </row>
    <row r="88" spans="1:25" s="3" customFormat="1" ht="30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Q88" s="1"/>
      <c r="R88" s="1"/>
      <c r="S88" s="1"/>
      <c r="T88" s="1"/>
      <c r="U88" s="1"/>
      <c r="V88" s="1"/>
      <c r="W88" s="1"/>
      <c r="X88" s="1"/>
      <c r="Y88" s="1"/>
    </row>
    <row r="89" spans="1:25" s="3" customFormat="1" ht="30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Q89" s="1"/>
      <c r="R89" s="1"/>
      <c r="S89" s="1"/>
      <c r="T89" s="1"/>
      <c r="U89" s="1"/>
      <c r="V89" s="1"/>
      <c r="W89" s="1"/>
      <c r="X89" s="1"/>
      <c r="Y89" s="1"/>
    </row>
    <row r="90" spans="1:25" s="3" customFormat="1" ht="30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Q90" s="1"/>
      <c r="R90" s="1"/>
      <c r="S90" s="1"/>
      <c r="T90" s="1"/>
      <c r="U90" s="1"/>
      <c r="V90" s="1"/>
      <c r="W90" s="1"/>
      <c r="X90" s="1"/>
      <c r="Y90" s="1"/>
    </row>
    <row r="91" spans="1:25" s="3" customFormat="1" ht="30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Q91" s="1"/>
      <c r="R91" s="1"/>
      <c r="S91" s="1"/>
      <c r="T91" s="1"/>
      <c r="U91" s="1"/>
      <c r="V91" s="1"/>
      <c r="W91" s="1"/>
      <c r="X91" s="1"/>
      <c r="Y91" s="1"/>
    </row>
    <row r="92" spans="1:25" s="3" customFormat="1" ht="30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Q92" s="1"/>
      <c r="R92" s="1"/>
      <c r="S92" s="1"/>
      <c r="T92" s="1"/>
      <c r="U92" s="1"/>
      <c r="V92" s="1"/>
      <c r="W92" s="1"/>
      <c r="X92" s="1"/>
      <c r="Y92" s="1"/>
    </row>
    <row r="93" spans="1:25" s="3" customFormat="1" ht="30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Q93" s="1"/>
      <c r="R93" s="1"/>
      <c r="S93" s="1"/>
      <c r="T93" s="1"/>
      <c r="U93" s="1"/>
      <c r="V93" s="1"/>
      <c r="W93" s="1"/>
      <c r="X93" s="1"/>
      <c r="Y93" s="1"/>
    </row>
    <row r="94" spans="1:25" s="3" customFormat="1" ht="30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Q94" s="1"/>
      <c r="R94" s="1"/>
      <c r="S94" s="1"/>
      <c r="T94" s="1"/>
      <c r="U94" s="1"/>
      <c r="V94" s="1"/>
      <c r="W94" s="1"/>
      <c r="X94" s="1"/>
      <c r="Y94" s="1"/>
    </row>
    <row r="95" spans="1:25" s="3" customFormat="1" ht="30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Q95" s="1"/>
      <c r="R95" s="1"/>
      <c r="S95" s="1"/>
      <c r="T95" s="1"/>
      <c r="U95" s="1"/>
      <c r="V95" s="1"/>
      <c r="W95" s="1"/>
      <c r="X95" s="1"/>
      <c r="Y95" s="1"/>
    </row>
    <row r="96" spans="1:25" s="3" customFormat="1" ht="30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Q96" s="1"/>
      <c r="R96" s="1"/>
      <c r="S96" s="1"/>
      <c r="T96" s="1"/>
      <c r="U96" s="1"/>
      <c r="V96" s="1"/>
      <c r="W96" s="1"/>
      <c r="X96" s="1"/>
      <c r="Y96" s="1"/>
    </row>
    <row r="97" spans="1:25" s="3" customFormat="1" ht="30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Q97" s="1"/>
      <c r="R97" s="1"/>
      <c r="S97" s="1"/>
      <c r="T97" s="1"/>
      <c r="U97" s="1"/>
      <c r="V97" s="1"/>
      <c r="W97" s="1"/>
      <c r="X97" s="1"/>
      <c r="Y97" s="1"/>
    </row>
    <row r="98" spans="1:25" s="3" customFormat="1" ht="30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Q98" s="1"/>
      <c r="R98" s="1"/>
      <c r="S98" s="1"/>
      <c r="T98" s="1"/>
      <c r="U98" s="1"/>
      <c r="V98" s="1"/>
      <c r="W98" s="1"/>
      <c r="X98" s="1"/>
      <c r="Y98" s="1"/>
    </row>
    <row r="99" spans="1:25" s="3" customFormat="1" ht="30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Q99" s="1"/>
      <c r="R99" s="1"/>
      <c r="S99" s="1"/>
      <c r="T99" s="1"/>
      <c r="U99" s="1"/>
      <c r="V99" s="1"/>
      <c r="W99" s="1"/>
      <c r="X99" s="1"/>
      <c r="Y99" s="1"/>
    </row>
    <row r="100" spans="1:25" s="3" customFormat="1" ht="20.100000000000001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Q100" s="1"/>
      <c r="R100" s="1"/>
      <c r="S100" s="1"/>
      <c r="T100" s="1"/>
      <c r="U100" s="1"/>
      <c r="V100" s="1"/>
      <c r="W100" s="1"/>
      <c r="X100" s="1"/>
      <c r="Y100" s="1"/>
    </row>
    <row r="101" spans="1:25" s="3" customFormat="1" ht="20.100000000000001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Q101" s="1"/>
      <c r="R101" s="1"/>
      <c r="S101" s="1"/>
      <c r="T101" s="1"/>
      <c r="U101" s="1"/>
      <c r="V101" s="1"/>
      <c r="W101" s="1"/>
      <c r="X101" s="1"/>
      <c r="Y101" s="1"/>
    </row>
    <row r="102" spans="1:25" s="3" customFormat="1" ht="20.100000000000001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Q102" s="1"/>
      <c r="R102" s="1"/>
      <c r="S102" s="1"/>
      <c r="T102" s="1"/>
      <c r="U102" s="1"/>
      <c r="V102" s="1"/>
      <c r="W102" s="1"/>
      <c r="X102" s="1"/>
      <c r="Y102" s="1"/>
    </row>
    <row r="103" spans="1:25" s="3" customFormat="1" ht="20.100000000000001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Q103" s="1"/>
      <c r="R103" s="1"/>
      <c r="S103" s="1"/>
      <c r="T103" s="1"/>
      <c r="U103" s="1"/>
      <c r="V103" s="1"/>
      <c r="W103" s="1"/>
      <c r="X103" s="1"/>
      <c r="Y103" s="1"/>
    </row>
    <row r="104" spans="1:25" s="3" customFormat="1" ht="20.100000000000001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Q104" s="1"/>
      <c r="R104" s="1"/>
      <c r="S104" s="1"/>
      <c r="T104" s="1"/>
      <c r="U104" s="1"/>
      <c r="V104" s="1"/>
      <c r="W104" s="1"/>
      <c r="X104" s="1"/>
      <c r="Y104" s="1"/>
    </row>
    <row r="105" spans="1:25" s="3" customFormat="1" ht="20.100000000000001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Q105" s="1"/>
      <c r="R105" s="1"/>
      <c r="S105" s="1"/>
      <c r="T105" s="1"/>
      <c r="U105" s="1"/>
      <c r="V105" s="1"/>
      <c r="W105" s="1"/>
      <c r="X105" s="1"/>
      <c r="Y105" s="1"/>
    </row>
    <row r="106" spans="1:25" s="3" customFormat="1" ht="20.100000000000001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Q106" s="1"/>
      <c r="R106" s="1"/>
      <c r="S106" s="1"/>
      <c r="T106" s="1"/>
      <c r="U106" s="1"/>
      <c r="V106" s="1"/>
      <c r="W106" s="1"/>
      <c r="X106" s="1"/>
      <c r="Y106" s="1"/>
    </row>
    <row r="107" spans="1:25" s="3" customFormat="1" ht="20.100000000000001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Q107" s="1"/>
      <c r="R107" s="1"/>
      <c r="S107" s="1"/>
      <c r="T107" s="1"/>
      <c r="U107" s="1"/>
      <c r="V107" s="1"/>
      <c r="W107" s="1"/>
      <c r="X107" s="1"/>
      <c r="Y107" s="1"/>
    </row>
    <row r="108" spans="1:25" s="3" customFormat="1" ht="20.100000000000001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Q108" s="1"/>
      <c r="R108" s="1"/>
      <c r="S108" s="1"/>
      <c r="T108" s="1"/>
      <c r="U108" s="1"/>
      <c r="V108" s="1"/>
      <c r="W108" s="1"/>
      <c r="X108" s="1"/>
      <c r="Y108" s="1"/>
    </row>
    <row r="109" spans="1:25" s="3" customFormat="1" ht="20.100000000000001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Q109" s="1"/>
      <c r="R109" s="1"/>
      <c r="S109" s="1"/>
      <c r="T109" s="1"/>
      <c r="U109" s="1"/>
      <c r="V109" s="1"/>
      <c r="W109" s="1"/>
      <c r="X109" s="1"/>
      <c r="Y109" s="1"/>
    </row>
    <row r="110" spans="1:25" s="3" customFormat="1" ht="20.100000000000001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Q110" s="1"/>
      <c r="R110" s="1"/>
      <c r="S110" s="1"/>
      <c r="T110" s="1"/>
      <c r="U110" s="1"/>
      <c r="V110" s="1"/>
      <c r="W110" s="1"/>
      <c r="X110" s="1"/>
      <c r="Y110" s="1"/>
    </row>
    <row r="111" spans="1:25" s="3" customFormat="1" ht="20.100000000000001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Q111" s="1"/>
      <c r="R111" s="1"/>
      <c r="S111" s="1"/>
      <c r="T111" s="1"/>
      <c r="U111" s="1"/>
      <c r="V111" s="1"/>
      <c r="W111" s="1"/>
      <c r="X111" s="1"/>
      <c r="Y111" s="1"/>
    </row>
    <row r="112" spans="1:25" s="3" customFormat="1" ht="20.100000000000001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Q112" s="1"/>
      <c r="R112" s="1"/>
      <c r="S112" s="1"/>
      <c r="T112" s="1"/>
      <c r="U112" s="1"/>
      <c r="V112" s="1"/>
      <c r="W112" s="1"/>
      <c r="X112" s="1"/>
      <c r="Y112" s="1"/>
    </row>
    <row r="113" spans="1:25" s="3" customFormat="1" ht="20.100000000000001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Q113" s="1"/>
      <c r="R113" s="1"/>
      <c r="S113" s="1"/>
      <c r="T113" s="1"/>
      <c r="U113" s="1"/>
      <c r="V113" s="1"/>
      <c r="W113" s="1"/>
      <c r="X113" s="1"/>
      <c r="Y113" s="1"/>
    </row>
    <row r="114" spans="1:25" s="3" customFormat="1" ht="20.100000000000001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Q114" s="1"/>
      <c r="R114" s="1"/>
      <c r="S114" s="1"/>
      <c r="T114" s="1"/>
      <c r="U114" s="1"/>
      <c r="V114" s="1"/>
      <c r="W114" s="1"/>
      <c r="X114" s="1"/>
      <c r="Y114" s="1"/>
    </row>
    <row r="115" spans="1:25" s="3" customFormat="1" ht="20.100000000000001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Q115" s="1"/>
      <c r="R115" s="1"/>
      <c r="S115" s="1"/>
      <c r="T115" s="1"/>
      <c r="U115" s="1"/>
      <c r="V115" s="1"/>
      <c r="W115" s="1"/>
      <c r="X115" s="1"/>
      <c r="Y115" s="1"/>
    </row>
    <row r="116" spans="1:25" s="3" customFormat="1" ht="20.100000000000001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Q116" s="1"/>
      <c r="R116" s="1"/>
      <c r="S116" s="1"/>
      <c r="T116" s="1"/>
      <c r="U116" s="1"/>
      <c r="V116" s="1"/>
      <c r="W116" s="1"/>
      <c r="X116" s="1"/>
      <c r="Y116" s="1"/>
    </row>
    <row r="117" spans="1:25" s="3" customFormat="1" ht="20.100000000000001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Q117" s="1"/>
      <c r="R117" s="1"/>
      <c r="S117" s="1"/>
      <c r="T117" s="1"/>
      <c r="U117" s="1"/>
      <c r="V117" s="1"/>
      <c r="W117" s="1"/>
      <c r="X117" s="1"/>
      <c r="Y117" s="1"/>
    </row>
    <row r="118" spans="1:25" s="3" customFormat="1" ht="20.100000000000001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Q118" s="1"/>
      <c r="R118" s="1"/>
      <c r="S118" s="1"/>
      <c r="T118" s="1"/>
      <c r="U118" s="1"/>
      <c r="V118" s="1"/>
      <c r="W118" s="1"/>
      <c r="X118" s="1"/>
      <c r="Y118" s="1"/>
    </row>
    <row r="119" spans="1:25" s="3" customFormat="1" ht="20.100000000000001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Q119" s="1"/>
      <c r="R119" s="1"/>
      <c r="S119" s="1"/>
      <c r="T119" s="1"/>
      <c r="U119" s="1"/>
      <c r="V119" s="1"/>
      <c r="W119" s="1"/>
      <c r="X119" s="1"/>
      <c r="Y119" s="1"/>
    </row>
    <row r="120" spans="1:25" s="3" customFormat="1" ht="20.100000000000001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Q120" s="1"/>
      <c r="R120" s="1"/>
      <c r="S120" s="1"/>
      <c r="T120" s="1"/>
      <c r="U120" s="1"/>
      <c r="V120" s="1"/>
      <c r="W120" s="1"/>
      <c r="X120" s="1"/>
      <c r="Y120" s="1"/>
    </row>
    <row r="121" spans="1:25" s="3" customFormat="1" ht="20.100000000000001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Q121" s="1"/>
      <c r="R121" s="1"/>
      <c r="S121" s="1"/>
      <c r="T121" s="1"/>
      <c r="U121" s="1"/>
      <c r="V121" s="1"/>
      <c r="W121" s="1"/>
      <c r="X121" s="1"/>
      <c r="Y121" s="1"/>
    </row>
    <row r="122" spans="1:25" s="3" customFormat="1" ht="20.100000000000001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Q122" s="1"/>
      <c r="R122" s="1"/>
      <c r="S122" s="1"/>
      <c r="T122" s="1"/>
      <c r="U122" s="1"/>
      <c r="V122" s="1"/>
      <c r="W122" s="1"/>
      <c r="X122" s="1"/>
      <c r="Y122" s="1"/>
    </row>
    <row r="123" spans="1:25" s="3" customFormat="1" ht="20.100000000000001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Q123" s="1"/>
      <c r="R123" s="1"/>
      <c r="S123" s="1"/>
      <c r="T123" s="1"/>
      <c r="U123" s="1"/>
      <c r="V123" s="1"/>
      <c r="W123" s="1"/>
      <c r="X123" s="1"/>
      <c r="Y123" s="1"/>
    </row>
    <row r="124" spans="1:25" s="3" customFormat="1" ht="20.100000000000001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Q124" s="1"/>
      <c r="R124" s="1"/>
      <c r="S124" s="1"/>
      <c r="T124" s="1"/>
      <c r="U124" s="1"/>
      <c r="V124" s="1"/>
      <c r="W124" s="1"/>
      <c r="X124" s="1"/>
      <c r="Y124" s="1"/>
    </row>
    <row r="125" spans="1:25" s="3" customFormat="1" ht="20.100000000000001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Q125" s="1"/>
      <c r="R125" s="1"/>
      <c r="S125" s="1"/>
      <c r="T125" s="1"/>
      <c r="U125" s="1"/>
      <c r="V125" s="1"/>
      <c r="W125" s="1"/>
      <c r="X125" s="1"/>
      <c r="Y125" s="1"/>
    </row>
    <row r="126" spans="1:25" s="3" customFormat="1" ht="20.100000000000001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Q126" s="1"/>
      <c r="R126" s="1"/>
      <c r="S126" s="1"/>
      <c r="T126" s="1"/>
      <c r="U126" s="1"/>
      <c r="V126" s="1"/>
      <c r="W126" s="1"/>
      <c r="X126" s="1"/>
      <c r="Y126" s="1"/>
    </row>
    <row r="127" spans="1:25" s="3" customFormat="1" ht="20.100000000000001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Q127" s="1"/>
      <c r="R127" s="1"/>
      <c r="S127" s="1"/>
      <c r="T127" s="1"/>
      <c r="U127" s="1"/>
      <c r="V127" s="1"/>
      <c r="W127" s="1"/>
      <c r="X127" s="1"/>
      <c r="Y127" s="1"/>
    </row>
    <row r="128" spans="1:25" s="3" customFormat="1" ht="20.100000000000001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Q128" s="1"/>
      <c r="R128" s="1"/>
      <c r="S128" s="1"/>
      <c r="T128" s="1"/>
      <c r="U128" s="1"/>
      <c r="V128" s="1"/>
      <c r="W128" s="1"/>
      <c r="X128" s="1"/>
      <c r="Y128" s="1"/>
    </row>
    <row r="129" spans="1:25" s="3" customFormat="1" ht="20.100000000000001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Q129" s="1"/>
      <c r="R129" s="1"/>
      <c r="S129" s="1"/>
      <c r="T129" s="1"/>
      <c r="U129" s="1"/>
      <c r="V129" s="1"/>
      <c r="W129" s="1"/>
      <c r="X129" s="1"/>
      <c r="Y129" s="1"/>
    </row>
    <row r="130" spans="1:25" s="3" customFormat="1" ht="20.100000000000001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Q130" s="1"/>
      <c r="R130" s="1"/>
      <c r="S130" s="1"/>
      <c r="T130" s="1"/>
      <c r="U130" s="1"/>
      <c r="V130" s="1"/>
      <c r="W130" s="1"/>
      <c r="X130" s="1"/>
      <c r="Y130" s="1"/>
    </row>
    <row r="131" spans="1:25" s="3" customFormat="1" ht="20.100000000000001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Q131" s="1"/>
      <c r="R131" s="1"/>
      <c r="S131" s="1"/>
      <c r="T131" s="1"/>
      <c r="U131" s="1"/>
      <c r="V131" s="1"/>
      <c r="W131" s="1"/>
      <c r="X131" s="1"/>
      <c r="Y131" s="1"/>
    </row>
    <row r="132" spans="1:25" s="3" customFormat="1" ht="20.100000000000001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Q132" s="1"/>
      <c r="R132" s="1"/>
      <c r="S132" s="1"/>
      <c r="T132" s="1"/>
      <c r="U132" s="1"/>
      <c r="V132" s="1"/>
      <c r="W132" s="1"/>
      <c r="X132" s="1"/>
      <c r="Y132" s="1"/>
    </row>
    <row r="133" spans="1:25" s="3" customFormat="1" ht="20.100000000000001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Q133" s="1"/>
      <c r="R133" s="1"/>
      <c r="S133" s="1"/>
      <c r="T133" s="1"/>
      <c r="U133" s="1"/>
      <c r="V133" s="1"/>
      <c r="W133" s="1"/>
      <c r="X133" s="1"/>
      <c r="Y133" s="1"/>
    </row>
    <row r="134" spans="1:25" s="3" customFormat="1" ht="20.100000000000001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Q134" s="1"/>
      <c r="R134" s="1"/>
      <c r="S134" s="1"/>
      <c r="T134" s="1"/>
      <c r="U134" s="1"/>
      <c r="V134" s="1"/>
      <c r="W134" s="1"/>
      <c r="X134" s="1"/>
      <c r="Y134" s="1"/>
    </row>
    <row r="135" spans="1:25" s="3" customFormat="1" ht="20.100000000000001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Q135" s="1"/>
      <c r="R135" s="1"/>
      <c r="S135" s="1"/>
      <c r="T135" s="1"/>
      <c r="U135" s="1"/>
      <c r="V135" s="1"/>
      <c r="W135" s="1"/>
      <c r="X135" s="1"/>
      <c r="Y135" s="1"/>
    </row>
    <row r="136" spans="1:25" s="3" customFormat="1" ht="20.100000000000001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Q136" s="1"/>
      <c r="R136" s="1"/>
      <c r="S136" s="1"/>
      <c r="T136" s="1"/>
      <c r="U136" s="1"/>
      <c r="V136" s="1"/>
      <c r="W136" s="1"/>
      <c r="X136" s="1"/>
      <c r="Y136" s="1"/>
    </row>
    <row r="137" spans="1:25" s="3" customFormat="1" ht="20.100000000000001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Q137" s="1"/>
      <c r="R137" s="1"/>
      <c r="S137" s="1"/>
      <c r="T137" s="1"/>
      <c r="U137" s="1"/>
      <c r="V137" s="1"/>
      <c r="W137" s="1"/>
      <c r="X137" s="1"/>
      <c r="Y137" s="1"/>
    </row>
    <row r="138" spans="1:25" s="3" customFormat="1" ht="20.100000000000001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Q138" s="1"/>
      <c r="R138" s="1"/>
      <c r="S138" s="1"/>
      <c r="T138" s="1"/>
      <c r="U138" s="1"/>
      <c r="V138" s="1"/>
      <c r="W138" s="1"/>
      <c r="X138" s="1"/>
      <c r="Y138" s="1"/>
    </row>
    <row r="139" spans="1:25" s="3" customFormat="1" ht="20.100000000000001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Q139" s="1"/>
      <c r="R139" s="1"/>
      <c r="S139" s="1"/>
      <c r="T139" s="1"/>
      <c r="U139" s="1"/>
      <c r="V139" s="1"/>
      <c r="W139" s="1"/>
      <c r="X139" s="1"/>
      <c r="Y139" s="1"/>
    </row>
    <row r="140" spans="1:25" s="3" customFormat="1" ht="20.100000000000001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Q140" s="1"/>
      <c r="R140" s="1"/>
      <c r="S140" s="1"/>
      <c r="T140" s="1"/>
      <c r="U140" s="1"/>
      <c r="V140" s="1"/>
      <c r="W140" s="1"/>
      <c r="X140" s="1"/>
      <c r="Y140" s="1"/>
    </row>
    <row r="141" spans="1:25" s="3" customFormat="1" ht="20.100000000000001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Q141" s="1"/>
      <c r="R141" s="1"/>
      <c r="S141" s="1"/>
      <c r="T141" s="1"/>
      <c r="U141" s="1"/>
      <c r="V141" s="1"/>
      <c r="W141" s="1"/>
      <c r="X141" s="1"/>
      <c r="Y141" s="1"/>
    </row>
    <row r="142" spans="1:25" s="3" customFormat="1" ht="20.100000000000001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Q142" s="1"/>
      <c r="R142" s="1"/>
      <c r="S142" s="1"/>
      <c r="T142" s="1"/>
      <c r="U142" s="1"/>
      <c r="V142" s="1"/>
      <c r="W142" s="1"/>
      <c r="X142" s="1"/>
      <c r="Y142" s="1"/>
    </row>
    <row r="143" spans="1:25" s="3" customFormat="1" ht="20.100000000000001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Q143" s="1"/>
      <c r="R143" s="1"/>
      <c r="S143" s="1"/>
      <c r="T143" s="1"/>
      <c r="U143" s="1"/>
      <c r="V143" s="1"/>
      <c r="W143" s="1"/>
      <c r="X143" s="1"/>
      <c r="Y143" s="1"/>
    </row>
    <row r="144" spans="1:25" s="3" customFormat="1" ht="20.100000000000001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Q144" s="1"/>
      <c r="R144" s="1"/>
      <c r="S144" s="1"/>
      <c r="T144" s="1"/>
      <c r="U144" s="1"/>
      <c r="V144" s="1"/>
      <c r="W144" s="1"/>
      <c r="X144" s="1"/>
      <c r="Y144" s="1"/>
    </row>
    <row r="145" spans="1:25" s="3" customFormat="1" ht="20.100000000000001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Q145" s="1"/>
      <c r="R145" s="1"/>
      <c r="S145" s="1"/>
      <c r="T145" s="1"/>
      <c r="U145" s="1"/>
      <c r="V145" s="1"/>
      <c r="W145" s="1"/>
      <c r="X145" s="1"/>
      <c r="Y145" s="1"/>
    </row>
    <row r="146" spans="1:25" s="3" customFormat="1" ht="20.100000000000001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Q146" s="1"/>
      <c r="R146" s="1"/>
      <c r="S146" s="1"/>
      <c r="T146" s="1"/>
      <c r="U146" s="1"/>
      <c r="V146" s="1"/>
      <c r="W146" s="1"/>
      <c r="X146" s="1"/>
      <c r="Y146" s="1"/>
    </row>
    <row r="147" spans="1:25" s="3" customFormat="1" ht="20.100000000000001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Q147" s="1"/>
      <c r="R147" s="1"/>
      <c r="S147" s="1"/>
      <c r="T147" s="1"/>
      <c r="U147" s="1"/>
      <c r="V147" s="1"/>
      <c r="W147" s="1"/>
      <c r="X147" s="1"/>
      <c r="Y147" s="1"/>
    </row>
    <row r="148" spans="1:25" s="3" customFormat="1" ht="20.100000000000001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Q148" s="1"/>
      <c r="R148" s="1"/>
      <c r="S148" s="1"/>
      <c r="T148" s="1"/>
      <c r="U148" s="1"/>
      <c r="V148" s="1"/>
      <c r="W148" s="1"/>
      <c r="X148" s="1"/>
      <c r="Y148" s="1"/>
    </row>
    <row r="149" spans="1:25" s="3" customFormat="1" ht="20.100000000000001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Q149" s="1"/>
      <c r="R149" s="1"/>
      <c r="S149" s="1"/>
      <c r="T149" s="1"/>
      <c r="U149" s="1"/>
      <c r="V149" s="1"/>
      <c r="W149" s="1"/>
      <c r="X149" s="1"/>
      <c r="Y149" s="1"/>
    </row>
    <row r="150" spans="1:25" s="3" customFormat="1" ht="20.100000000000001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Q150" s="1"/>
      <c r="R150" s="1"/>
      <c r="S150" s="1"/>
      <c r="T150" s="1"/>
      <c r="U150" s="1"/>
      <c r="V150" s="1"/>
      <c r="W150" s="1"/>
      <c r="X150" s="1"/>
      <c r="Y150" s="1"/>
    </row>
    <row r="151" spans="1:25" s="3" customFormat="1" ht="20.100000000000001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Q151" s="1"/>
      <c r="R151" s="1"/>
      <c r="S151" s="1"/>
      <c r="T151" s="1"/>
      <c r="U151" s="1"/>
      <c r="V151" s="1"/>
      <c r="W151" s="1"/>
      <c r="X151" s="1"/>
      <c r="Y151" s="1"/>
    </row>
    <row r="152" spans="1:25" s="3" customFormat="1" ht="20.100000000000001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Q152" s="1"/>
      <c r="R152" s="1"/>
      <c r="S152" s="1"/>
      <c r="T152" s="1"/>
      <c r="U152" s="1"/>
      <c r="V152" s="1"/>
      <c r="W152" s="1"/>
      <c r="X152" s="1"/>
      <c r="Y152" s="1"/>
    </row>
    <row r="153" spans="1:25" s="3" customFormat="1" ht="20.100000000000001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Q153" s="1"/>
      <c r="R153" s="1"/>
      <c r="S153" s="1"/>
      <c r="T153" s="1"/>
      <c r="U153" s="1"/>
      <c r="V153" s="1"/>
      <c r="W153" s="1"/>
      <c r="X153" s="1"/>
      <c r="Y153" s="1"/>
    </row>
    <row r="154" spans="1:25" s="3" customFormat="1" ht="20.100000000000001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Q154" s="1"/>
      <c r="R154" s="1"/>
      <c r="S154" s="1"/>
      <c r="T154" s="1"/>
      <c r="U154" s="1"/>
      <c r="V154" s="1"/>
      <c r="W154" s="1"/>
      <c r="X154" s="1"/>
      <c r="Y154" s="1"/>
    </row>
    <row r="155" spans="1:25" s="3" customFormat="1" ht="20.100000000000001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Q155" s="1"/>
      <c r="R155" s="1"/>
      <c r="S155" s="1"/>
      <c r="T155" s="1"/>
      <c r="U155" s="1"/>
      <c r="V155" s="1"/>
      <c r="W155" s="1"/>
      <c r="X155" s="1"/>
      <c r="Y155" s="1"/>
    </row>
    <row r="156" spans="1:25" s="3" customFormat="1" ht="20.100000000000001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Q156" s="1"/>
      <c r="R156" s="1"/>
      <c r="S156" s="1"/>
      <c r="T156" s="1"/>
      <c r="U156" s="1"/>
      <c r="V156" s="1"/>
      <c r="W156" s="1"/>
      <c r="X156" s="1"/>
      <c r="Y156" s="1"/>
    </row>
    <row r="157" spans="1:25" s="3" customFormat="1" ht="20.100000000000001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Q157" s="1"/>
      <c r="R157" s="1"/>
      <c r="S157" s="1"/>
      <c r="T157" s="1"/>
      <c r="U157" s="1"/>
      <c r="V157" s="1"/>
      <c r="W157" s="1"/>
      <c r="X157" s="1"/>
      <c r="Y157" s="1"/>
    </row>
    <row r="158" spans="1:25" s="3" customFormat="1" ht="20.100000000000001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Q158" s="1"/>
      <c r="R158" s="1"/>
      <c r="S158" s="1"/>
      <c r="T158" s="1"/>
      <c r="U158" s="1"/>
      <c r="V158" s="1"/>
      <c r="W158" s="1"/>
      <c r="X158" s="1"/>
      <c r="Y158" s="1"/>
    </row>
    <row r="159" spans="1:25" s="3" customFormat="1" ht="20.100000000000001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Q159" s="1"/>
      <c r="R159" s="1"/>
      <c r="S159" s="1"/>
      <c r="T159" s="1"/>
      <c r="U159" s="1"/>
      <c r="V159" s="1"/>
      <c r="W159" s="1"/>
      <c r="X159" s="1"/>
      <c r="Y159" s="1"/>
    </row>
    <row r="160" spans="1:25" s="3" customFormat="1" ht="20.100000000000001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Q160" s="1"/>
      <c r="R160" s="1"/>
      <c r="S160" s="1"/>
      <c r="T160" s="1"/>
      <c r="U160" s="1"/>
      <c r="V160" s="1"/>
      <c r="W160" s="1"/>
      <c r="X160" s="1"/>
      <c r="Y160" s="1"/>
    </row>
    <row r="161" spans="1:25" s="3" customFormat="1" ht="20.100000000000001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Q161" s="1"/>
      <c r="R161" s="1"/>
      <c r="S161" s="1"/>
      <c r="T161" s="1"/>
      <c r="U161" s="1"/>
      <c r="V161" s="1"/>
      <c r="W161" s="1"/>
      <c r="X161" s="1"/>
      <c r="Y161" s="1"/>
    </row>
    <row r="162" spans="1:25" s="3" customFormat="1" ht="20.100000000000001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Q162" s="1"/>
      <c r="R162" s="1"/>
      <c r="S162" s="1"/>
      <c r="T162" s="1"/>
      <c r="U162" s="1"/>
      <c r="V162" s="1"/>
      <c r="W162" s="1"/>
      <c r="X162" s="1"/>
      <c r="Y162" s="1"/>
    </row>
    <row r="163" spans="1:25" s="3" customFormat="1" ht="20.100000000000001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Q163" s="1"/>
      <c r="R163" s="1"/>
      <c r="S163" s="1"/>
      <c r="T163" s="1"/>
      <c r="U163" s="1"/>
      <c r="V163" s="1"/>
      <c r="W163" s="1"/>
      <c r="X163" s="1"/>
      <c r="Y163" s="1"/>
    </row>
    <row r="164" spans="1:25" s="3" customFormat="1" ht="20.100000000000001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Q164" s="1"/>
      <c r="R164" s="1"/>
      <c r="S164" s="1"/>
      <c r="T164" s="1"/>
      <c r="U164" s="1"/>
      <c r="V164" s="1"/>
      <c r="W164" s="1"/>
      <c r="X164" s="1"/>
      <c r="Y164" s="1"/>
    </row>
    <row r="165" spans="1:25" s="3" customFormat="1" ht="20.100000000000001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Q165" s="1"/>
      <c r="R165" s="1"/>
      <c r="S165" s="1"/>
      <c r="T165" s="1"/>
      <c r="U165" s="1"/>
      <c r="V165" s="1"/>
      <c r="W165" s="1"/>
      <c r="X165" s="1"/>
      <c r="Y165" s="1"/>
    </row>
    <row r="166" spans="1:25" s="3" customFormat="1" ht="20.100000000000001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Q166" s="1"/>
      <c r="R166" s="1"/>
      <c r="S166" s="1"/>
      <c r="T166" s="1"/>
      <c r="U166" s="1"/>
      <c r="V166" s="1"/>
      <c r="W166" s="1"/>
      <c r="X166" s="1"/>
      <c r="Y166" s="1"/>
    </row>
    <row r="167" spans="1:25" s="3" customFormat="1" ht="20.100000000000001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Q167" s="1"/>
      <c r="R167" s="1"/>
      <c r="S167" s="1"/>
      <c r="T167" s="1"/>
      <c r="U167" s="1"/>
      <c r="V167" s="1"/>
      <c r="W167" s="1"/>
      <c r="X167" s="1"/>
      <c r="Y167" s="1"/>
    </row>
    <row r="168" spans="1:25" s="3" customFormat="1" ht="20.100000000000001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Q168" s="1"/>
      <c r="R168" s="1"/>
      <c r="S168" s="1"/>
      <c r="T168" s="1"/>
      <c r="U168" s="1"/>
      <c r="V168" s="1"/>
      <c r="W168" s="1"/>
      <c r="X168" s="1"/>
      <c r="Y168" s="1"/>
    </row>
    <row r="169" spans="1:25" s="3" customFormat="1" ht="20.100000000000001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Q169" s="1"/>
      <c r="R169" s="1"/>
      <c r="S169" s="1"/>
      <c r="T169" s="1"/>
      <c r="U169" s="1"/>
      <c r="V169" s="1"/>
      <c r="W169" s="1"/>
      <c r="X169" s="1"/>
      <c r="Y169" s="1"/>
    </row>
    <row r="170" spans="1:25" s="3" customFormat="1" ht="20.100000000000001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Q170" s="1"/>
      <c r="R170" s="1"/>
      <c r="S170" s="1"/>
      <c r="T170" s="1"/>
      <c r="U170" s="1"/>
      <c r="V170" s="1"/>
      <c r="W170" s="1"/>
      <c r="X170" s="1"/>
      <c r="Y170" s="1"/>
    </row>
    <row r="171" spans="1:25" s="3" customFormat="1" ht="20.100000000000001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Q171" s="1"/>
      <c r="R171" s="1"/>
      <c r="S171" s="1"/>
      <c r="T171" s="1"/>
      <c r="U171" s="1"/>
      <c r="V171" s="1"/>
      <c r="W171" s="1"/>
      <c r="X171" s="1"/>
      <c r="Y171" s="1"/>
    </row>
    <row r="172" spans="1:25" s="3" customFormat="1" ht="20.100000000000001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Q172" s="1"/>
      <c r="R172" s="1"/>
      <c r="S172" s="1"/>
      <c r="T172" s="1"/>
      <c r="U172" s="1"/>
      <c r="V172" s="1"/>
      <c r="W172" s="1"/>
      <c r="X172" s="1"/>
      <c r="Y172" s="1"/>
    </row>
    <row r="173" spans="1:25" s="3" customFormat="1" ht="20.100000000000001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Q173" s="1"/>
      <c r="R173" s="1"/>
      <c r="S173" s="1"/>
      <c r="T173" s="1"/>
      <c r="U173" s="1"/>
      <c r="V173" s="1"/>
      <c r="W173" s="1"/>
      <c r="X173" s="1"/>
      <c r="Y173" s="1"/>
    </row>
    <row r="174" spans="1:25" s="3" customFormat="1" ht="20.100000000000001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Q174" s="1"/>
      <c r="R174" s="1"/>
      <c r="S174" s="1"/>
      <c r="T174" s="1"/>
      <c r="U174" s="1"/>
      <c r="V174" s="1"/>
      <c r="W174" s="1"/>
      <c r="X174" s="1"/>
      <c r="Y174" s="1"/>
    </row>
    <row r="175" spans="1:25" s="3" customFormat="1" ht="20.100000000000001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Q175" s="1"/>
      <c r="R175" s="1"/>
      <c r="S175" s="1"/>
      <c r="T175" s="1"/>
      <c r="U175" s="1"/>
      <c r="V175" s="1"/>
      <c r="W175" s="1"/>
      <c r="X175" s="1"/>
      <c r="Y175" s="1"/>
    </row>
    <row r="176" spans="1:25" s="3" customFormat="1" ht="20.100000000000001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Q176" s="1"/>
      <c r="R176" s="1"/>
      <c r="S176" s="1"/>
      <c r="T176" s="1"/>
      <c r="U176" s="1"/>
      <c r="V176" s="1"/>
      <c r="W176" s="1"/>
      <c r="X176" s="1"/>
      <c r="Y176" s="1"/>
    </row>
    <row r="177" spans="1:25" s="3" customFormat="1" ht="20.100000000000001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Q177" s="1"/>
      <c r="R177" s="1"/>
      <c r="S177" s="1"/>
      <c r="T177" s="1"/>
      <c r="U177" s="1"/>
      <c r="V177" s="1"/>
      <c r="W177" s="1"/>
      <c r="X177" s="1"/>
      <c r="Y177" s="1"/>
    </row>
    <row r="178" spans="1:25" s="3" customFormat="1" ht="20.100000000000001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Q178" s="1"/>
      <c r="R178" s="1"/>
      <c r="S178" s="1"/>
      <c r="T178" s="1"/>
      <c r="U178" s="1"/>
      <c r="V178" s="1"/>
      <c r="W178" s="1"/>
      <c r="X178" s="1"/>
      <c r="Y178" s="1"/>
    </row>
    <row r="179" spans="1:25" s="3" customFormat="1" ht="20.100000000000001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Q179" s="1"/>
      <c r="R179" s="1"/>
      <c r="S179" s="1"/>
      <c r="T179" s="1"/>
      <c r="U179" s="1"/>
      <c r="V179" s="1"/>
      <c r="W179" s="1"/>
      <c r="X179" s="1"/>
      <c r="Y179" s="1"/>
    </row>
    <row r="180" spans="1:25" s="3" customFormat="1" ht="20.100000000000001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Q180" s="1"/>
      <c r="R180" s="1"/>
      <c r="S180" s="1"/>
      <c r="T180" s="1"/>
      <c r="U180" s="1"/>
      <c r="V180" s="1"/>
      <c r="W180" s="1"/>
      <c r="X180" s="1"/>
      <c r="Y180" s="1"/>
    </row>
    <row r="181" spans="1:25" s="3" customFormat="1" ht="20.100000000000001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Q181" s="1"/>
      <c r="R181" s="1"/>
      <c r="S181" s="1"/>
      <c r="T181" s="1"/>
      <c r="U181" s="1"/>
      <c r="V181" s="1"/>
      <c r="W181" s="1"/>
      <c r="X181" s="1"/>
      <c r="Y181" s="1"/>
    </row>
    <row r="182" spans="1:25" s="3" customFormat="1" ht="20.100000000000001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Q182" s="1"/>
      <c r="R182" s="1"/>
      <c r="S182" s="1"/>
      <c r="T182" s="1"/>
      <c r="U182" s="1"/>
      <c r="V182" s="1"/>
      <c r="W182" s="1"/>
      <c r="X182" s="1"/>
      <c r="Y182" s="1"/>
    </row>
    <row r="183" spans="1:25" s="3" customFormat="1" ht="20.100000000000001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Q183" s="1"/>
      <c r="R183" s="1"/>
      <c r="S183" s="1"/>
      <c r="T183" s="1"/>
      <c r="U183" s="1"/>
      <c r="V183" s="1"/>
      <c r="W183" s="1"/>
      <c r="X183" s="1"/>
      <c r="Y183" s="1"/>
    </row>
    <row r="184" spans="1:25" s="3" customFormat="1" ht="20.100000000000001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Q184" s="1"/>
      <c r="R184" s="1"/>
      <c r="S184" s="1"/>
      <c r="T184" s="1"/>
      <c r="U184" s="1"/>
      <c r="V184" s="1"/>
      <c r="W184" s="1"/>
      <c r="X184" s="1"/>
      <c r="Y184" s="1"/>
    </row>
    <row r="185" spans="1:25" s="3" customFormat="1" ht="20.100000000000001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Q185" s="1"/>
      <c r="R185" s="1"/>
      <c r="S185" s="1"/>
      <c r="T185" s="1"/>
      <c r="U185" s="1"/>
      <c r="V185" s="1"/>
      <c r="W185" s="1"/>
      <c r="X185" s="1"/>
      <c r="Y185" s="1"/>
    </row>
    <row r="186" spans="1:25" s="3" customFormat="1" ht="20.100000000000001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Q186" s="1"/>
      <c r="R186" s="1"/>
      <c r="S186" s="1"/>
      <c r="T186" s="1"/>
      <c r="U186" s="1"/>
      <c r="V186" s="1"/>
      <c r="W186" s="1"/>
      <c r="X186" s="1"/>
      <c r="Y186" s="1"/>
    </row>
    <row r="187" spans="1:25" s="3" customFormat="1" ht="20.100000000000001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Q187" s="1"/>
      <c r="R187" s="1"/>
      <c r="S187" s="1"/>
      <c r="T187" s="1"/>
      <c r="U187" s="1"/>
      <c r="V187" s="1"/>
      <c r="W187" s="1"/>
      <c r="X187" s="1"/>
      <c r="Y187" s="1"/>
    </row>
    <row r="188" spans="1:25" s="3" customFormat="1" ht="20.100000000000001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Q188" s="1"/>
      <c r="R188" s="1"/>
      <c r="S188" s="1"/>
      <c r="T188" s="1"/>
      <c r="U188" s="1"/>
      <c r="V188" s="1"/>
      <c r="W188" s="1"/>
      <c r="X188" s="1"/>
      <c r="Y188" s="1"/>
    </row>
    <row r="189" spans="1:25" s="3" customFormat="1" ht="20.100000000000001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Q189" s="1"/>
      <c r="R189" s="1"/>
      <c r="S189" s="1"/>
      <c r="T189" s="1"/>
      <c r="U189" s="1"/>
      <c r="V189" s="1"/>
      <c r="W189" s="1"/>
      <c r="X189" s="1"/>
      <c r="Y189" s="1"/>
    </row>
    <row r="190" spans="1:25" s="3" customFormat="1" ht="20.100000000000001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Q190" s="1"/>
      <c r="R190" s="1"/>
      <c r="S190" s="1"/>
      <c r="T190" s="1"/>
      <c r="U190" s="1"/>
      <c r="V190" s="1"/>
      <c r="W190" s="1"/>
      <c r="X190" s="1"/>
      <c r="Y190" s="1"/>
    </row>
    <row r="191" spans="1:25" s="3" customFormat="1" ht="20.100000000000001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Q191" s="1"/>
      <c r="R191" s="1"/>
      <c r="S191" s="1"/>
      <c r="T191" s="1"/>
      <c r="U191" s="1"/>
      <c r="V191" s="1"/>
      <c r="W191" s="1"/>
      <c r="X191" s="1"/>
      <c r="Y191" s="1"/>
    </row>
    <row r="192" spans="1:25" s="3" customFormat="1" ht="20.100000000000001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Q192" s="1"/>
      <c r="R192" s="1"/>
      <c r="S192" s="1"/>
      <c r="T192" s="1"/>
      <c r="U192" s="1"/>
      <c r="V192" s="1"/>
      <c r="W192" s="1"/>
      <c r="X192" s="1"/>
      <c r="Y192" s="1"/>
    </row>
    <row r="193" spans="1:25" s="3" customFormat="1" ht="20.100000000000001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Q193" s="1"/>
      <c r="R193" s="1"/>
      <c r="S193" s="1"/>
      <c r="T193" s="1"/>
      <c r="U193" s="1"/>
      <c r="V193" s="1"/>
      <c r="W193" s="1"/>
      <c r="X193" s="1"/>
      <c r="Y193" s="1"/>
    </row>
    <row r="194" spans="1:25" s="3" customFormat="1" ht="20.100000000000001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Q194" s="1"/>
      <c r="R194" s="1"/>
      <c r="S194" s="1"/>
      <c r="T194" s="1"/>
      <c r="U194" s="1"/>
      <c r="V194" s="1"/>
      <c r="W194" s="1"/>
      <c r="X194" s="1"/>
      <c r="Y194" s="1"/>
    </row>
    <row r="195" spans="1:25" s="3" customFormat="1" ht="20.100000000000001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Q195" s="1"/>
      <c r="R195" s="1"/>
      <c r="S195" s="1"/>
      <c r="T195" s="1"/>
      <c r="U195" s="1"/>
      <c r="V195" s="1"/>
      <c r="W195" s="1"/>
      <c r="X195" s="1"/>
      <c r="Y195" s="1"/>
    </row>
    <row r="196" spans="1:25" s="3" customFormat="1" ht="20.100000000000001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Q196" s="1"/>
      <c r="R196" s="1"/>
      <c r="S196" s="1"/>
      <c r="T196" s="1"/>
      <c r="U196" s="1"/>
      <c r="V196" s="1"/>
      <c r="W196" s="1"/>
      <c r="X196" s="1"/>
      <c r="Y196" s="1"/>
    </row>
    <row r="197" spans="1:25" s="3" customFormat="1" ht="20.100000000000001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Q197" s="1"/>
      <c r="R197" s="1"/>
      <c r="S197" s="1"/>
      <c r="T197" s="1"/>
      <c r="U197" s="1"/>
      <c r="V197" s="1"/>
      <c r="W197" s="1"/>
      <c r="X197" s="1"/>
      <c r="Y197" s="1"/>
    </row>
    <row r="198" spans="1:25" s="3" customFormat="1" ht="20.100000000000001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Q198" s="1"/>
      <c r="R198" s="1"/>
      <c r="S198" s="1"/>
      <c r="T198" s="1"/>
      <c r="U198" s="1"/>
      <c r="V198" s="1"/>
      <c r="W198" s="1"/>
      <c r="X198" s="1"/>
      <c r="Y198" s="1"/>
    </row>
    <row r="199" spans="1:25" s="3" customFormat="1" ht="20.100000000000001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Q199" s="1"/>
      <c r="R199" s="1"/>
      <c r="S199" s="1"/>
      <c r="T199" s="1"/>
      <c r="U199" s="1"/>
      <c r="V199" s="1"/>
      <c r="W199" s="1"/>
      <c r="X199" s="1"/>
      <c r="Y199" s="1"/>
    </row>
    <row r="200" spans="1:25" s="3" customFormat="1" ht="20.100000000000001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Q200" s="1"/>
      <c r="R200" s="1"/>
      <c r="S200" s="1"/>
      <c r="T200" s="1"/>
      <c r="U200" s="1"/>
      <c r="V200" s="1"/>
      <c r="W200" s="1"/>
      <c r="X200" s="1"/>
      <c r="Y200" s="1"/>
    </row>
    <row r="201" spans="1:25" s="3" customFormat="1" ht="20.100000000000001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Q201" s="1"/>
      <c r="R201" s="1"/>
      <c r="S201" s="1"/>
      <c r="T201" s="1"/>
      <c r="U201" s="1"/>
      <c r="V201" s="1"/>
      <c r="W201" s="1"/>
      <c r="X201" s="1"/>
      <c r="Y201" s="1"/>
    </row>
    <row r="202" spans="1:25" s="3" customFormat="1" ht="20.100000000000001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Q202" s="1"/>
      <c r="R202" s="1"/>
      <c r="S202" s="1"/>
      <c r="T202" s="1"/>
      <c r="U202" s="1"/>
      <c r="V202" s="1"/>
      <c r="W202" s="1"/>
      <c r="X202" s="1"/>
      <c r="Y202" s="1"/>
    </row>
    <row r="203" spans="1:25" s="3" customFormat="1" ht="20.100000000000001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Q203" s="1"/>
      <c r="R203" s="1"/>
      <c r="S203" s="1"/>
      <c r="T203" s="1"/>
      <c r="U203" s="1"/>
      <c r="V203" s="1"/>
      <c r="W203" s="1"/>
      <c r="X203" s="1"/>
      <c r="Y203" s="1"/>
    </row>
    <row r="204" spans="1:25" s="3" customFormat="1" ht="20.100000000000001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Q204" s="1"/>
      <c r="R204" s="1"/>
      <c r="S204" s="1"/>
      <c r="T204" s="1"/>
      <c r="U204" s="1"/>
      <c r="V204" s="1"/>
      <c r="W204" s="1"/>
      <c r="X204" s="1"/>
      <c r="Y204" s="1"/>
    </row>
    <row r="205" spans="1:25" s="3" customFormat="1" ht="20.100000000000001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Q205" s="1"/>
      <c r="R205" s="1"/>
      <c r="S205" s="1"/>
      <c r="T205" s="1"/>
      <c r="U205" s="1"/>
      <c r="V205" s="1"/>
      <c r="W205" s="1"/>
      <c r="X205" s="1"/>
      <c r="Y205" s="1"/>
    </row>
    <row r="206" spans="1:25" s="3" customFormat="1" ht="20.100000000000001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Q206" s="1"/>
      <c r="R206" s="1"/>
      <c r="S206" s="1"/>
      <c r="T206" s="1"/>
      <c r="U206" s="1"/>
      <c r="V206" s="1"/>
      <c r="W206" s="1"/>
      <c r="X206" s="1"/>
      <c r="Y206" s="1"/>
    </row>
    <row r="207" spans="1:25" s="3" customFormat="1" ht="20.100000000000001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1"/>
      <c r="M207" s="1"/>
      <c r="Q207" s="1"/>
      <c r="R207" s="1"/>
      <c r="S207" s="1"/>
      <c r="T207" s="1">
        <v>99</v>
      </c>
      <c r="U207" s="1" t="e" cm="1">
        <f t="array" ref="U207">_xlfn.IFS(AND(T207&lt;$Q$9,T207&gt;=0.5*$Q$9),($Q$9/T207)^$Q$12,T207&lt;(0.5*$Q$9),2^(1/2),AND($Q$9&lt;=T207,T207&lt;=$Q$10),"1,0000",AND(T207&gt;$Q$10,T207&lt;=(3*$Q$10)),($Q$10/T207+(1-($Q$10/T207))*(($Q$10/T207)^$Q$12))^-1,T207&gt;(3*$Q$10),(($Q$10/(3*$Q$10)+((1-($Q$10/(3*$Q$10)))*(($Q$10/(3*$Q$10))^$Q$12)^-1))))</f>
        <v>#DIV/0!</v>
      </c>
      <c r="V207" s="1">
        <f t="shared" ref="V207:V209" si="0">T207</f>
        <v>99</v>
      </c>
      <c r="W207" s="1" t="e">
        <f t="shared" ref="W207:W209" si="1">1/U207</f>
        <v>#DIV/0!</v>
      </c>
      <c r="X207" s="1" t="e">
        <f t="shared" ref="X207:X209" si="2">W207-1</f>
        <v>#DIV/0!</v>
      </c>
      <c r="Y207" s="1"/>
    </row>
    <row r="208" spans="1:25" s="3" customFormat="1" ht="20.100000000000001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1"/>
      <c r="M208" s="1"/>
      <c r="Q208" s="1"/>
      <c r="R208" s="1"/>
      <c r="S208" s="1"/>
      <c r="T208" s="1">
        <v>99.5</v>
      </c>
      <c r="U208" s="1" t="e" cm="1">
        <f t="array" ref="U208">_xlfn.IFS(AND(T208&lt;$Q$9,T208&gt;=0.5*$Q$9),($Q$9/T208)^$Q$12,T208&lt;(0.5*$Q$9),2^(1/2),AND($Q$9&lt;=T208,T208&lt;=$Q$10),"1,0000",AND(T208&gt;$Q$10,T208&lt;=(3*$Q$10)),($Q$10/T208+(1-($Q$10/T208))*(($Q$10/T208)^$Q$12))^-1,T208&gt;(3*$Q$10),(($Q$10/(3*$Q$10)+((1-($Q$10/(3*$Q$10)))*(($Q$10/(3*$Q$10))^$Q$12)^-1))))</f>
        <v>#DIV/0!</v>
      </c>
      <c r="V208" s="1">
        <f t="shared" si="0"/>
        <v>99.5</v>
      </c>
      <c r="W208" s="1" t="e">
        <f t="shared" si="1"/>
        <v>#DIV/0!</v>
      </c>
      <c r="X208" s="1" t="e">
        <f t="shared" si="2"/>
        <v>#DIV/0!</v>
      </c>
      <c r="Y208" s="1"/>
    </row>
    <row r="209" spans="1:25" s="3" customFormat="1" ht="20.100000000000001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1"/>
      <c r="M209" s="1"/>
      <c r="Q209" s="1"/>
      <c r="R209" s="1"/>
      <c r="S209" s="1"/>
      <c r="T209" s="1">
        <v>100</v>
      </c>
      <c r="U209" s="1" t="e" cm="1">
        <f t="array" ref="U209">_xlfn.IFS(AND(T209&lt;$Q$9,T209&gt;=0.5*$Q$9),($Q$9/T209)^$Q$12,T209&lt;(0.5*$Q$9),2^(1/2),AND($Q$9&lt;=T209,T209&lt;=$Q$10),"1,0000",AND(T209&gt;$Q$10,T209&lt;=(3*$Q$10)),($Q$10/T209+(1-($Q$10/T209))*(($Q$10/T209)^$Q$12))^-1,T209&gt;(3*$Q$10),(($Q$10/(3*$Q$10)+((1-($Q$10/(3*$Q$10)))*(($Q$10/(3*$Q$10))^$Q$12)^-1))))</f>
        <v>#DIV/0!</v>
      </c>
      <c r="V209" s="1">
        <f t="shared" si="0"/>
        <v>100</v>
      </c>
      <c r="W209" s="1" t="e">
        <f t="shared" si="1"/>
        <v>#DIV/0!</v>
      </c>
      <c r="X209" s="1" t="e">
        <f t="shared" si="2"/>
        <v>#DIV/0!</v>
      </c>
      <c r="Y209" s="1"/>
    </row>
    <row r="210" spans="1:25" s="3" customFormat="1" ht="20.100000000000001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1"/>
      <c r="M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s="3" customFormat="1" ht="20.100000000000001" customHeight="1" x14ac:dyDescent="0.2">
      <c r="A211" s="1"/>
      <c r="B211" s="1"/>
      <c r="C211" s="1"/>
      <c r="D211" s="7"/>
      <c r="E211" s="1"/>
      <c r="F211" s="1"/>
      <c r="G211" s="1"/>
      <c r="H211" s="1"/>
      <c r="I211" s="1"/>
      <c r="J211" s="1"/>
      <c r="K211" s="1"/>
      <c r="L211" s="1"/>
      <c r="M211" s="1"/>
      <c r="Q211" s="1"/>
      <c r="R211" s="1"/>
      <c r="S211" s="1"/>
      <c r="T211" s="1"/>
      <c r="U211" s="1"/>
      <c r="V211" s="1"/>
      <c r="W211" s="1"/>
      <c r="X211" s="1"/>
      <c r="Y211" s="1"/>
    </row>
    <row r="213" spans="1:25" s="3" customFormat="1" ht="20.100000000000001" customHeight="1" x14ac:dyDescent="0.2">
      <c r="A213" s="1"/>
      <c r="B213" s="1"/>
      <c r="C213" s="1"/>
      <c r="D213" s="7"/>
      <c r="E213" s="1"/>
      <c r="F213" s="1"/>
      <c r="G213" s="1"/>
      <c r="H213" s="1"/>
      <c r="J213" s="1"/>
      <c r="K213" s="1"/>
      <c r="L213" s="1"/>
      <c r="M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s="3" customFormat="1" ht="20.100000000000001" customHeight="1" x14ac:dyDescent="0.2">
      <c r="A214" s="1"/>
      <c r="B214" s="1"/>
      <c r="C214" s="1"/>
      <c r="D214" s="7"/>
      <c r="E214" s="1"/>
      <c r="F214" s="1"/>
      <c r="G214" s="1"/>
      <c r="H214" s="1"/>
      <c r="J214" s="1"/>
      <c r="K214" s="1"/>
      <c r="L214" s="1"/>
      <c r="M214" s="1"/>
      <c r="Q214" s="1"/>
      <c r="R214" s="1"/>
      <c r="S214" s="1"/>
      <c r="T214" s="1"/>
      <c r="U214" s="1"/>
      <c r="V214" s="1"/>
      <c r="W214" s="1"/>
      <c r="X214" s="1"/>
      <c r="Y214" s="1"/>
    </row>
  </sheetData>
  <sheetProtection algorithmName="SHA-512" hashValue="RrVKelI4wwbnRDiJYhuVESdXx66mVwW0H1IyAShAFo9hF+VunV1DM9+FclB0PWPvGsFj9BAE1fMyMRBrNo25Tw==" saltValue="KpTJ51D6CyhelsHRH2ACNg==" spinCount="100000" sheet="1" objects="1" scenarios="1"/>
  <mergeCells count="9">
    <mergeCell ref="A20:I20"/>
    <mergeCell ref="A3:I3"/>
    <mergeCell ref="A5:I5"/>
    <mergeCell ref="B10:C10"/>
    <mergeCell ref="B11:C11"/>
    <mergeCell ref="B12:C12"/>
    <mergeCell ref="F10:H10"/>
    <mergeCell ref="F11:H11"/>
    <mergeCell ref="F13:H13"/>
  </mergeCells>
  <printOptions horizont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PROFUNDIDADE</vt:lpstr>
      <vt:lpstr>PROFUNDIDADE EQUIVALENTE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Fatores de homogeneização para terrenos</dc:title>
  <dc:creator>Samuel Jesus de Oliveira</dc:creator>
  <cp:lastModifiedBy>Samuel Jesus de Oliveira</cp:lastModifiedBy>
  <dcterms:created xsi:type="dcterms:W3CDTF">2020-02-17T04:32:26Z</dcterms:created>
  <dcterms:modified xsi:type="dcterms:W3CDTF">2024-07-18T21:39:46Z</dcterms:modified>
</cp:coreProperties>
</file>