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Planilhas/Depreciação/Por etapas da obra/"/>
    </mc:Choice>
  </mc:AlternateContent>
  <xr:revisionPtr revIDLastSave="147" documentId="8_{F1446BF0-A684-45B3-8DA0-09663033A8F5}" xr6:coauthVersionLast="47" xr6:coauthVersionMax="47" xr10:uidLastSave="{E5B643A9-066F-447F-AD7E-93D5E424A302}"/>
  <bookViews>
    <workbookView xWindow="-120" yWindow="-120" windowWidth="29040" windowHeight="15720" xr2:uid="{6508EFDF-4289-4AD2-884C-3D616334D4BC}"/>
  </bookViews>
  <sheets>
    <sheet name="DEI VEGNI-NERI" sheetId="11" r:id="rId1"/>
    <sheet name="JOSÉ FIKER" sheetId="8" r:id="rId2"/>
    <sheet name="VIDA REFERENCIAL E RESÍDUO" sheetId="12" r:id="rId3"/>
  </sheets>
  <definedNames>
    <definedName name="_xlchart.v1.0" hidden="1">'DEI VEGNI-NERI'!$B$11:$B$31</definedName>
    <definedName name="_xlchart.v1.1" hidden="1">'DEI VEGNI-NERI'!$C$11:$C$31</definedName>
    <definedName name="_xlchart.v1.2" hidden="1">'DEI VEGNI-NERI'!$D$11:$D$31</definedName>
    <definedName name="_xlchart.v1.3" hidden="1">'DEI VEGNI-NERI'!$B$11:$B$31</definedName>
    <definedName name="_xlchart.v1.4" hidden="1">'DEI VEGNI-NERI'!$C$11:$C$31</definedName>
    <definedName name="_xlchart.v1.5" hidden="1">'DEI VEGNI-NERI'!$D$11:$D$31</definedName>
    <definedName name="_xlchart.v1.6" hidden="1">'JOSÉ FIKER'!$C$11:$C$27</definedName>
    <definedName name="_xlchart.v1.7" hidden="1">'JOSÉ FIKER'!$D$11:$D$27</definedName>
    <definedName name="_xlnm.Print_Area" localSheetId="0">'DEI VEGNI-NERI'!$A$1:$K$78</definedName>
    <definedName name="_xlnm.Print_Area" localSheetId="1">'JOSÉ FIKER'!$A$1:$K$75</definedName>
    <definedName name="_xlnm.Print_Area" localSheetId="2">'VIDA REFERENCIAL E RESÍDUO'!$A$1:$E$44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1" l="1"/>
  <c r="J31" i="11"/>
  <c r="K31" i="11" s="1"/>
  <c r="F31" i="11"/>
  <c r="J30" i="11"/>
  <c r="K30" i="11" s="1"/>
  <c r="F30" i="11"/>
  <c r="J29" i="11"/>
  <c r="K29" i="11" s="1"/>
  <c r="F29" i="11"/>
  <c r="J28" i="11"/>
  <c r="K28" i="11" s="1"/>
  <c r="F28" i="11"/>
  <c r="J68" i="11"/>
  <c r="K45" i="11"/>
  <c r="J27" i="11"/>
  <c r="K27" i="11" s="1"/>
  <c r="F27" i="11"/>
  <c r="J26" i="11"/>
  <c r="K26" i="11" s="1"/>
  <c r="F26" i="11"/>
  <c r="J25" i="11"/>
  <c r="K25" i="11" s="1"/>
  <c r="F25" i="11"/>
  <c r="J24" i="11"/>
  <c r="K24" i="11" s="1"/>
  <c r="F24" i="11"/>
  <c r="J23" i="11"/>
  <c r="K23" i="11" s="1"/>
  <c r="F23" i="11"/>
  <c r="J22" i="11"/>
  <c r="K22" i="11" s="1"/>
  <c r="F22" i="11"/>
  <c r="J21" i="11"/>
  <c r="K21" i="11" s="1"/>
  <c r="F21" i="11"/>
  <c r="J20" i="11"/>
  <c r="K20" i="11" s="1"/>
  <c r="F20" i="11"/>
  <c r="J19" i="11"/>
  <c r="K19" i="11" s="1"/>
  <c r="F19" i="11"/>
  <c r="J18" i="11"/>
  <c r="K18" i="11" s="1"/>
  <c r="F18" i="11"/>
  <c r="J17" i="11"/>
  <c r="K17" i="11" s="1"/>
  <c r="F17" i="11"/>
  <c r="J16" i="11"/>
  <c r="K16" i="11" s="1"/>
  <c r="F16" i="11"/>
  <c r="J15" i="11"/>
  <c r="K15" i="11" s="1"/>
  <c r="F15" i="11"/>
  <c r="J14" i="11"/>
  <c r="K14" i="11" s="1"/>
  <c r="F14" i="11"/>
  <c r="J13" i="11"/>
  <c r="K13" i="11" s="1"/>
  <c r="F13" i="11"/>
  <c r="J12" i="11"/>
  <c r="K12" i="11" s="1"/>
  <c r="F12" i="11"/>
  <c r="J11" i="11"/>
  <c r="K11" i="11" s="1"/>
  <c r="F11" i="1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F15" i="8"/>
  <c r="F14" i="8"/>
  <c r="F13" i="8"/>
  <c r="F12" i="8"/>
  <c r="F26" i="8"/>
  <c r="D29" i="8"/>
  <c r="K35" i="11" l="1"/>
  <c r="J69" i="11"/>
  <c r="J75" i="11" s="1"/>
  <c r="J63" i="8"/>
  <c r="K40" i="8"/>
  <c r="F27" i="8"/>
  <c r="F25" i="8"/>
  <c r="F24" i="8"/>
  <c r="F23" i="8"/>
  <c r="F22" i="8"/>
  <c r="F21" i="8"/>
  <c r="F20" i="8"/>
  <c r="F19" i="8"/>
  <c r="F18" i="8"/>
  <c r="F17" i="8"/>
  <c r="F16" i="8"/>
  <c r="J11" i="8"/>
  <c r="K11" i="8" s="1"/>
  <c r="F11" i="8"/>
  <c r="K46" i="11" l="1"/>
  <c r="K49" i="11" s="1"/>
  <c r="K56" i="11" s="1"/>
  <c r="K59" i="11" s="1"/>
  <c r="K72" i="11" s="1"/>
  <c r="K37" i="11"/>
  <c r="J70" i="11"/>
  <c r="J71" i="11" s="1"/>
  <c r="K30" i="8"/>
  <c r="J64" i="8"/>
  <c r="J70" i="8" s="1"/>
  <c r="J73" i="11" l="1"/>
  <c r="J74" i="11" s="1"/>
  <c r="J76" i="11" s="1"/>
  <c r="J65" i="8"/>
  <c r="J66" i="8" s="1"/>
  <c r="K41" i="8"/>
  <c r="K44" i="8" s="1"/>
  <c r="K51" i="8" s="1"/>
  <c r="K54" i="8" s="1"/>
  <c r="K67" i="8" s="1"/>
  <c r="K32" i="8"/>
  <c r="J68" i="8" l="1"/>
  <c r="J69" i="8" s="1"/>
  <c r="J71" i="8" s="1"/>
</calcChain>
</file>

<file path=xl/sharedStrings.xml><?xml version="1.0" encoding="utf-8"?>
<sst xmlns="http://schemas.openxmlformats.org/spreadsheetml/2006/main" count="252" uniqueCount="130">
  <si>
    <t>A</t>
  </si>
  <si>
    <t>B</t>
  </si>
  <si>
    <t>C</t>
  </si>
  <si>
    <t>D</t>
  </si>
  <si>
    <t>E</t>
  </si>
  <si>
    <t>F</t>
  </si>
  <si>
    <t>G</t>
  </si>
  <si>
    <t>H</t>
  </si>
  <si>
    <t>I</t>
  </si>
  <si>
    <t>ESTADOS DE CONSERVAÇÃO</t>
  </si>
  <si>
    <t>Novo</t>
  </si>
  <si>
    <t>Entre novo e regular</t>
  </si>
  <si>
    <t>Regular</t>
  </si>
  <si>
    <t>Entre regular e reparos simples</t>
  </si>
  <si>
    <t>Reparos simples</t>
  </si>
  <si>
    <t>Entre reparos simples e importantes</t>
  </si>
  <si>
    <t>Reparos importantes</t>
  </si>
  <si>
    <t>Entre reparos importantes e sem valor</t>
  </si>
  <si>
    <t>Sem valor</t>
  </si>
  <si>
    <t>CÁLCULO DA DEPRECIAÇÃO PELO MÉTODO ROSS-HEIDECKE</t>
  </si>
  <si>
    <t>O cálculo da depreciação total decorrente do fator tempo (vida útil e idade da obra) associado ao estado de conservação da edificação é feito com o auxílio da seguinte fórmula:</t>
  </si>
  <si>
    <t>Parcela depreciável</t>
  </si>
  <si>
    <t xml:space="preserve">t = </t>
  </si>
  <si>
    <t xml:space="preserve">T = </t>
  </si>
  <si>
    <t>O valor residual, componente previsto no item 3.1.54 da ABNT NBR 14.653-1:2019, corresponde à parcela que não será atingida pela depreciação, ou seja, é o valor do bem ao final de sua vida útil ou de seu horizonte projetivo. Esse valor será calculado com base em percentual fixado na tabela de vida referencial e valor residual anexada a este laudo, considerando-se a classe e o tipo do imóvel avaliando.</t>
  </si>
  <si>
    <t>Avaliação da construção sem a depreciação</t>
  </si>
  <si>
    <t>Parcela não depreciável (resíduo) correspondente a:</t>
  </si>
  <si>
    <t>Parcela depreciável sobre a qual incidirá o fator direto de depreciação:</t>
  </si>
  <si>
    <t>Fator direto de depreciação</t>
  </si>
  <si>
    <t>Parcela depreciada:</t>
  </si>
  <si>
    <t>Parcela não depreciável</t>
  </si>
  <si>
    <t>Soma das parcelas (valor do bem depreciado observando-se o resíduo):</t>
  </si>
  <si>
    <t>Coeficiente Heidecke específico para o bem, levando em consideração os diversos estados de conservação por etapa da obra:</t>
  </si>
  <si>
    <t>Cálculo do coeficiente específico de depreciação Heidecke para uma obra com diferentes estados de conservação em cada uma de suas etapas:</t>
  </si>
  <si>
    <t>Alvenaria</t>
  </si>
  <si>
    <t>Revestimento</t>
  </si>
  <si>
    <t>Pintura</t>
  </si>
  <si>
    <t>Cobertura</t>
  </si>
  <si>
    <t>Etapas</t>
  </si>
  <si>
    <t>Classe</t>
  </si>
  <si>
    <t>Descrição</t>
  </si>
  <si>
    <t>Distribuição dos pesos por etapas da obra</t>
  </si>
  <si>
    <t>Soma</t>
  </si>
  <si>
    <t>Fonte:</t>
  </si>
  <si>
    <t>Peso percentual</t>
  </si>
  <si>
    <t>Vidros</t>
  </si>
  <si>
    <t>Se</t>
  </si>
  <si>
    <t>c =</t>
  </si>
  <si>
    <t>Então,</t>
  </si>
  <si>
    <t>d =</t>
  </si>
  <si>
    <t>-d</t>
  </si>
  <si>
    <t>Depreciação total</t>
  </si>
  <si>
    <t>Área da construção (em metros quadrados)</t>
  </si>
  <si>
    <t>Valor unitário básico (sem depreciação)</t>
  </si>
  <si>
    <t>α =</t>
  </si>
  <si>
    <t>Cobertura e impermeabilização</t>
  </si>
  <si>
    <t>Pavimentação</t>
  </si>
  <si>
    <t>Esquadrias (madeira)</t>
  </si>
  <si>
    <t>Esquadrias (metal)</t>
  </si>
  <si>
    <t>Instalações hidráulicas</t>
  </si>
  <si>
    <t>Aparelhos sanitários</t>
  </si>
  <si>
    <t>Elevadores</t>
  </si>
  <si>
    <t>Limpeza</t>
  </si>
  <si>
    <t>Coeficiente Heidecke</t>
  </si>
  <si>
    <t>FIKER, José. Manual de avaliações e perícias em imóveis urbanos: de acordo com a nova norma NBR 14653 - Avaliações de Imóveis Urbanos e com a Norma para Avaliação de Imóveis Urbanos Ibape/SP - 2011. 5. ed. São Paulo: Oficina de Textos, 2019, p. 76.</t>
  </si>
  <si>
    <t>a) serviços para instalação da obra: preparo e limpeza do terreno, casa do guarda, instalações; b) projeto: cálculos, desenhos, detalhes e cópias; c) início da obra: emolumentos, impostos, taxas, ligações (água, luz e força)</t>
  </si>
  <si>
    <t>Movimento de terra: abertura de valas para alicerces *</t>
  </si>
  <si>
    <t>Alvenarias (inclusive andaimes e impermeabilizações)</t>
  </si>
  <si>
    <t>Estruturas (concreto armado, inclusive para fundações)</t>
  </si>
  <si>
    <t>Cobertura (armação e telhas)</t>
  </si>
  <si>
    <t>Forros</t>
  </si>
  <si>
    <t>Revestimento (inclusive barras)</t>
  </si>
  <si>
    <t>Pisos, rodapés e soleiras (inclusive concreto magro nos pisos sobre a terra e enchimento das lajes rebaixadas, pavimentações externas e impermeabilizações)</t>
  </si>
  <si>
    <t>Serviços de encanador (inclusive funilaria e águas pluviais)</t>
  </si>
  <si>
    <t>Aparelhos sanitários (inclusive caixas d'água)</t>
  </si>
  <si>
    <t>Serviços de eletricidade</t>
  </si>
  <si>
    <t>Aparelhos elétricos e de iluminação (com colocação)</t>
  </si>
  <si>
    <t>Esquadrias de madeira (com colocação)</t>
  </si>
  <si>
    <t>Serviços de marcenaria (que se integram à obra)</t>
  </si>
  <si>
    <t>Serralheria</t>
  </si>
  <si>
    <t>Ferragens (com colocação)</t>
  </si>
  <si>
    <t>Vidros (com colocação)</t>
  </si>
  <si>
    <t>Serviços de pintura</t>
  </si>
  <si>
    <t>Jardins (muito variável)</t>
  </si>
  <si>
    <t>Diversos: mármores ou outro material para pias, degraus, soleiras, tanques, prateleiras; lareira; embutimento de pias, banheiras, saboneteiras, porta-papéis, espelhos e eventuais</t>
  </si>
  <si>
    <t>Raspagem e limpeza</t>
  </si>
  <si>
    <t>VEGNI-NERI, Guilherme Bomfim dei. Avaliação de imóveis urbanos e rurais: método prático e moderno. 4. ed. revista, melhorada e atualizada. São Paulo: Ed. Nacional, 1979, p. 83.</t>
  </si>
  <si>
    <t>DEPRECIAÇÃO POR ETAPAS DA OBRA - JOSÉ FIKER</t>
  </si>
  <si>
    <t>TABELA DE VIDA REFERENCIAL E VALOR RESIDUAL</t>
  </si>
  <si>
    <t>Tipo</t>
  </si>
  <si>
    <t>Padrão</t>
  </si>
  <si>
    <r>
      <t>Vida referencial
I</t>
    </r>
    <r>
      <rPr>
        <b/>
        <vertAlign val="subscript"/>
        <sz val="10"/>
        <rFont val="Arial Nova"/>
        <family val="2"/>
      </rPr>
      <t>r</t>
    </r>
    <r>
      <rPr>
        <b/>
        <sz val="10"/>
        <rFont val="Arial Nova"/>
        <family val="2"/>
      </rPr>
      <t xml:space="preserve"> (anos)</t>
    </r>
  </si>
  <si>
    <t>Valor residual
R (%)</t>
  </si>
  <si>
    <t>Residencial</t>
  </si>
  <si>
    <t>Barraco</t>
  </si>
  <si>
    <t>RÚSTICO</t>
  </si>
  <si>
    <t>SIMPLES</t>
  </si>
  <si>
    <t>Casa</t>
  </si>
  <si>
    <t>PROLETÁRIO</t>
  </si>
  <si>
    <t>ECONÔMICO</t>
  </si>
  <si>
    <t>MÉDIO</t>
  </si>
  <si>
    <t>SUPERIOR</t>
  </si>
  <si>
    <t>FINO</t>
  </si>
  <si>
    <t>LUXO</t>
  </si>
  <si>
    <t>Apartamento</t>
  </si>
  <si>
    <t>Comercial - serviços/industrial</t>
  </si>
  <si>
    <t>Escritório</t>
  </si>
  <si>
    <t>Galpão</t>
  </si>
  <si>
    <t>Especial</t>
  </si>
  <si>
    <t>Fontes:</t>
  </si>
  <si>
    <t>FIKER, José. Manual de avaliações e perícias em imóveis urbanos: de acordo com a nova norma NBR 14653 – Avaliações de Imóveis Urbanos e com a Norma para Avaliação de Imóveis Urbanos Ibape/SP – 2011. 5. ed. São Paulo: Oficina de Textos, 2019.</t>
  </si>
  <si>
    <t>NASSER JUNIOR, Radegaz. Avaliação de bens: princípios básicos e aplicações. 2. ed. rev. e atualizada. São Paulo: LEUD, 2013, p. 107.</t>
  </si>
  <si>
    <t>Serviços iniciais</t>
  </si>
  <si>
    <t>Instalação da obra</t>
  </si>
  <si>
    <t>Infraestrutura</t>
  </si>
  <si>
    <t>Estrutura</t>
  </si>
  <si>
    <t>Instalações elétricas</t>
  </si>
  <si>
    <r>
      <t xml:space="preserve">Portanto, levando em consideração o </t>
    </r>
    <r>
      <rPr>
        <b/>
        <sz val="11"/>
        <color theme="1"/>
        <rFont val="Aptos"/>
        <family val="2"/>
      </rPr>
      <t>peso atribuído a cada etapa da obra</t>
    </r>
    <r>
      <rPr>
        <sz val="11"/>
        <color theme="1"/>
        <rFont val="Aptos"/>
        <family val="2"/>
      </rPr>
      <t>, conforme tabela apresentada acima, o coeficiente de depreciação específico apurado pelo método Heidecke (c) é de</t>
    </r>
  </si>
  <si>
    <r>
      <t>A depreciação, porém, promove uma desvalorização sobre o bem avaliando; portanto, o coeficiente de depreciação (k</t>
    </r>
    <r>
      <rPr>
        <vertAlign val="subscript"/>
        <sz val="11"/>
        <color theme="1"/>
        <rFont val="Aptos"/>
        <family val="2"/>
      </rPr>
      <t>d</t>
    </r>
    <r>
      <rPr>
        <sz val="11"/>
        <color theme="1"/>
        <rFont val="Aptos"/>
        <family val="2"/>
      </rPr>
      <t>) é calculado com o auxílio da seguinte fórmula:</t>
    </r>
  </si>
  <si>
    <r>
      <t>k</t>
    </r>
    <r>
      <rPr>
        <i/>
        <vertAlign val="subscript"/>
        <sz val="11"/>
        <color theme="1"/>
        <rFont val="Aptos"/>
        <family val="2"/>
      </rPr>
      <t>d</t>
    </r>
    <r>
      <rPr>
        <i/>
        <sz val="11"/>
        <color theme="1"/>
        <rFont val="Aptos"/>
        <family val="2"/>
      </rPr>
      <t xml:space="preserve"> =</t>
    </r>
  </si>
  <si>
    <r>
      <t>Portanto, k</t>
    </r>
    <r>
      <rPr>
        <vertAlign val="subscript"/>
        <sz val="11"/>
        <color theme="1"/>
        <rFont val="Aptos"/>
        <family val="2"/>
      </rPr>
      <t>d</t>
    </r>
    <r>
      <rPr>
        <sz val="11"/>
        <color theme="1"/>
        <rFont val="Aptos"/>
        <family val="2"/>
      </rPr>
      <t xml:space="preserve"> é igual a:</t>
    </r>
  </si>
  <si>
    <r>
      <t>Por sua vez, o fator direto de depreciação (f</t>
    </r>
    <r>
      <rPr>
        <vertAlign val="subscript"/>
        <sz val="11"/>
        <color theme="1"/>
        <rFont val="Aptos"/>
        <family val="2"/>
      </rPr>
      <t>d</t>
    </r>
    <r>
      <rPr>
        <sz val="11"/>
        <color theme="1"/>
        <rFont val="Aptos"/>
        <family val="2"/>
      </rPr>
      <t>) é calculado com o auxílio da seguinte fórmula:</t>
    </r>
  </si>
  <si>
    <r>
      <t>f</t>
    </r>
    <r>
      <rPr>
        <i/>
        <vertAlign val="subscript"/>
        <sz val="11"/>
        <color theme="1"/>
        <rFont val="Aptos"/>
        <family val="2"/>
      </rPr>
      <t>d</t>
    </r>
    <r>
      <rPr>
        <i/>
        <sz val="11"/>
        <color theme="1"/>
        <rFont val="Aptos"/>
        <family val="2"/>
      </rPr>
      <t xml:space="preserve"> = </t>
    </r>
  </si>
  <si>
    <r>
      <t>1 + k</t>
    </r>
    <r>
      <rPr>
        <i/>
        <vertAlign val="subscript"/>
        <sz val="11"/>
        <color theme="1"/>
        <rFont val="Aptos"/>
        <family val="2"/>
      </rPr>
      <t>d</t>
    </r>
  </si>
  <si>
    <r>
      <t>E f</t>
    </r>
    <r>
      <rPr>
        <vertAlign val="subscript"/>
        <sz val="11"/>
        <color theme="1"/>
        <rFont val="Aptos"/>
        <family val="2"/>
      </rPr>
      <t>d</t>
    </r>
    <r>
      <rPr>
        <sz val="11"/>
        <color theme="1"/>
        <rFont val="Aptos"/>
        <family val="2"/>
      </rPr>
      <t xml:space="preserve"> é igual a:</t>
    </r>
  </si>
  <si>
    <t>CÁLCULO DO VALOR DO BEM DEPRECIADO</t>
  </si>
  <si>
    <t>CÁLCULO DA DEPREICAÇÃO PELO MÉTODO ROSS-HEIDECKE</t>
  </si>
  <si>
    <t>DEPRECIAÇÃO POR ETAPAS DA OBRA - DEI VEGNI-NERI</t>
  </si>
  <si>
    <t>.</t>
  </si>
  <si>
    <t>(*) nas residências assobradadas, este item corresponde a percentuais maiores (cerca de 30% ou mais).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</si>
</sst>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#,##0_ ;[Red]\-#,##0\ "/>
    <numFmt numFmtId="166" formatCode="#,##0.0000_ ;[Red]\-#,##0.0000\ "/>
    <numFmt numFmtId="167" formatCode="&quot;R$&quot;\ #,##0.00"/>
    <numFmt numFmtId="168" formatCode="_-* #,##0.0000_-;\-* #,##0.0000_-;_-* &quot;-&quot;??_-;_-@_-"/>
  </numFmts>
  <fonts count="18" x14ac:knownFonts="1">
    <font>
      <sz val="11"/>
      <color theme="1"/>
      <name val="Arial Nova"/>
      <family val="2"/>
    </font>
    <font>
      <sz val="11"/>
      <color theme="1"/>
      <name val="Aptos"/>
      <family val="2"/>
    </font>
    <font>
      <sz val="11"/>
      <color theme="1"/>
      <name val="Arial Nova"/>
      <family val="2"/>
    </font>
    <font>
      <sz val="11"/>
      <name val="Arial Nova"/>
      <family val="2"/>
    </font>
    <font>
      <b/>
      <sz val="11"/>
      <name val="Arial Nova"/>
      <family val="2"/>
    </font>
    <font>
      <b/>
      <sz val="10"/>
      <name val="Arial Nova"/>
      <family val="2"/>
    </font>
    <font>
      <sz val="10"/>
      <color rgb="FF383D3C"/>
      <name val="Arial Nova"/>
      <family val="2"/>
    </font>
    <font>
      <b/>
      <vertAlign val="subscript"/>
      <sz val="10"/>
      <name val="Arial Nova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color theme="0"/>
      <name val="Aptos"/>
      <family val="2"/>
    </font>
    <font>
      <b/>
      <sz val="11"/>
      <color theme="1"/>
      <name val="Aptos"/>
      <family val="2"/>
    </font>
    <font>
      <b/>
      <sz val="11"/>
      <name val="Aptos"/>
      <family val="2"/>
    </font>
    <font>
      <b/>
      <sz val="12"/>
      <color theme="1"/>
      <name val="Aptos"/>
      <family val="2"/>
    </font>
    <font>
      <i/>
      <sz val="11"/>
      <color theme="1"/>
      <name val="Aptos"/>
      <family val="2"/>
    </font>
    <font>
      <vertAlign val="subscript"/>
      <sz val="11"/>
      <color theme="1"/>
      <name val="Aptos"/>
      <family val="2"/>
    </font>
    <font>
      <i/>
      <vertAlign val="subscript"/>
      <sz val="11"/>
      <color theme="1"/>
      <name val="Aptos"/>
      <family val="2"/>
    </font>
    <font>
      <sz val="11"/>
      <color theme="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336699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164" fontId="0" fillId="0" borderId="0">
      <alignment horizontal="justify"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5">
    <xf numFmtId="164" fontId="0" fillId="0" borderId="0" xfId="0">
      <alignment horizontal="justify" vertical="center"/>
    </xf>
    <xf numFmtId="164" fontId="8" fillId="5" borderId="0" xfId="0" applyFont="1" applyFill="1" applyAlignment="1" applyProtection="1">
      <alignment horizontal="justify" wrapText="1"/>
      <protection hidden="1"/>
    </xf>
    <xf numFmtId="164" fontId="9" fillId="0" borderId="0" xfId="0" applyFont="1" applyAlignment="1" applyProtection="1">
      <alignment horizontal="justify" wrapText="1"/>
      <protection hidden="1"/>
    </xf>
    <xf numFmtId="164" fontId="8" fillId="0" borderId="0" xfId="0" applyFont="1" applyAlignment="1" applyProtection="1">
      <alignment horizontal="justify" wrapText="1"/>
      <protection hidden="1"/>
    </xf>
    <xf numFmtId="164" fontId="10" fillId="5" borderId="3" xfId="0" applyFont="1" applyFill="1" applyBorder="1" applyAlignment="1" applyProtection="1">
      <alignment horizontal="justify" vertical="center" wrapText="1"/>
      <protection hidden="1"/>
    </xf>
    <xf numFmtId="164" fontId="8" fillId="0" borderId="0" xfId="0" applyFont="1" applyAlignment="1" applyProtection="1">
      <alignment wrapText="1"/>
      <protection hidden="1"/>
    </xf>
    <xf numFmtId="164" fontId="11" fillId="3" borderId="8" xfId="0" applyFont="1" applyFill="1" applyBorder="1" applyAlignment="1" applyProtection="1">
      <alignment horizontal="justify" wrapText="1"/>
      <protection hidden="1"/>
    </xf>
    <xf numFmtId="164" fontId="11" fillId="3" borderId="6" xfId="0" applyFont="1" applyFill="1" applyBorder="1" applyAlignment="1" applyProtection="1">
      <alignment horizontal="justify" wrapText="1"/>
      <protection hidden="1"/>
    </xf>
    <xf numFmtId="164" fontId="11" fillId="3" borderId="6" xfId="0" applyFont="1" applyFill="1" applyBorder="1" applyAlignment="1" applyProtection="1">
      <alignment horizontal="center" wrapText="1"/>
      <protection hidden="1"/>
    </xf>
    <xf numFmtId="164" fontId="11" fillId="3" borderId="7" xfId="0" applyFont="1" applyFill="1" applyBorder="1" applyAlignment="1" applyProtection="1">
      <alignment horizontal="center" wrapText="1"/>
      <protection hidden="1"/>
    </xf>
    <xf numFmtId="164" fontId="9" fillId="4" borderId="15" xfId="0" applyFont="1" applyFill="1" applyBorder="1" applyAlignment="1" applyProtection="1">
      <alignment horizontal="center" wrapText="1"/>
      <protection locked="0"/>
    </xf>
    <xf numFmtId="164" fontId="9" fillId="4" borderId="1" xfId="0" applyFont="1" applyFill="1" applyBorder="1" applyAlignment="1" applyProtection="1">
      <alignment horizontal="center" wrapText="1"/>
      <protection locked="0"/>
    </xf>
    <xf numFmtId="164" fontId="12" fillId="0" borderId="0" xfId="0" applyFont="1" applyAlignment="1" applyProtection="1">
      <alignment horizontal="right" wrapText="1"/>
      <protection hidden="1"/>
    </xf>
    <xf numFmtId="164" fontId="9" fillId="4" borderId="3" xfId="0" applyFont="1" applyFill="1" applyBorder="1" applyAlignment="1" applyProtection="1">
      <alignment horizontal="center" wrapText="1"/>
      <protection locked="0"/>
    </xf>
    <xf numFmtId="10" fontId="8" fillId="0" borderId="0" xfId="2" applyNumberFormat="1" applyFont="1" applyAlignment="1" applyProtection="1">
      <alignment horizontal="right" wrapText="1"/>
      <protection hidden="1"/>
    </xf>
    <xf numFmtId="164" fontId="11" fillId="0" borderId="1" xfId="0" applyFont="1" applyBorder="1" applyAlignment="1" applyProtection="1">
      <alignment horizontal="center" wrapText="1"/>
      <protection hidden="1"/>
    </xf>
    <xf numFmtId="164" fontId="8" fillId="0" borderId="0" xfId="0" applyFont="1" applyAlignment="1" applyProtection="1">
      <alignment horizontal="right" wrapText="1"/>
      <protection hidden="1"/>
    </xf>
    <xf numFmtId="164" fontId="8" fillId="0" borderId="1" xfId="0" applyFont="1" applyBorder="1" applyAlignment="1" applyProtection="1">
      <alignment horizontal="justify" wrapText="1"/>
      <protection hidden="1"/>
    </xf>
    <xf numFmtId="43" fontId="8" fillId="0" borderId="0" xfId="1" applyFont="1" applyBorder="1" applyAlignment="1" applyProtection="1">
      <alignment horizontal="right" wrapText="1"/>
      <protection hidden="1"/>
    </xf>
    <xf numFmtId="164" fontId="11" fillId="0" borderId="0" xfId="0" applyFont="1" applyAlignment="1" applyProtection="1">
      <alignment horizontal="justify" wrapText="1"/>
      <protection hidden="1"/>
    </xf>
    <xf numFmtId="164" fontId="14" fillId="0" borderId="0" xfId="0" applyFont="1" applyAlignment="1" applyProtection="1">
      <alignment horizontal="right" wrapText="1"/>
      <protection hidden="1"/>
    </xf>
    <xf numFmtId="164" fontId="14" fillId="0" borderId="0" xfId="0" applyFont="1" applyAlignment="1" applyProtection="1">
      <alignment horizontal="justify" wrapText="1"/>
      <protection hidden="1"/>
    </xf>
    <xf numFmtId="164" fontId="14" fillId="0" borderId="1" xfId="0" applyFont="1" applyBorder="1" applyAlignment="1" applyProtection="1">
      <alignment horizontal="right" wrapText="1"/>
      <protection hidden="1"/>
    </xf>
    <xf numFmtId="164" fontId="8" fillId="0" borderId="2" xfId="0" applyFont="1" applyBorder="1" applyAlignment="1" applyProtection="1">
      <alignment horizontal="justify" wrapText="1"/>
      <protection hidden="1"/>
    </xf>
    <xf numFmtId="164" fontId="8" fillId="0" borderId="2" xfId="0" applyFont="1" applyBorder="1" applyAlignment="1" applyProtection="1">
      <alignment horizontal="right" wrapText="1" indent="1"/>
      <protection hidden="1"/>
    </xf>
    <xf numFmtId="165" fontId="8" fillId="3" borderId="14" xfId="0" applyNumberFormat="1" applyFont="1" applyFill="1" applyBorder="1" applyAlignment="1" applyProtection="1">
      <alignment horizontal="right" wrapText="1" indent="1"/>
      <protection hidden="1"/>
    </xf>
    <xf numFmtId="165" fontId="8" fillId="3" borderId="12" xfId="0" applyNumberFormat="1" applyFont="1" applyFill="1" applyBorder="1" applyAlignment="1" applyProtection="1">
      <alignment horizontal="right" wrapText="1" indent="1"/>
      <protection hidden="1"/>
    </xf>
    <xf numFmtId="165" fontId="8" fillId="3" borderId="13" xfId="0" applyNumberFormat="1" applyFont="1" applyFill="1" applyBorder="1" applyAlignment="1" applyProtection="1">
      <alignment horizontal="right" wrapText="1" indent="1"/>
      <protection hidden="1"/>
    </xf>
    <xf numFmtId="165" fontId="8" fillId="3" borderId="4" xfId="0" applyNumberFormat="1" applyFont="1" applyFill="1" applyBorder="1" applyAlignment="1" applyProtection="1">
      <alignment horizontal="right" wrapText="1" indent="1"/>
      <protection hidden="1"/>
    </xf>
    <xf numFmtId="165" fontId="8" fillId="3" borderId="17" xfId="0" applyNumberFormat="1" applyFont="1" applyFill="1" applyBorder="1" applyAlignment="1" applyProtection="1">
      <alignment horizontal="right" wrapText="1" indent="1"/>
      <protection hidden="1"/>
    </xf>
    <xf numFmtId="10" fontId="8" fillId="0" borderId="1" xfId="2" applyNumberFormat="1" applyFont="1" applyBorder="1" applyAlignment="1" applyProtection="1">
      <alignment horizontal="right" wrapText="1" indent="1"/>
      <protection hidden="1"/>
    </xf>
    <xf numFmtId="166" fontId="8" fillId="0" borderId="1" xfId="0" applyNumberFormat="1" applyFont="1" applyBorder="1" applyAlignment="1" applyProtection="1">
      <alignment horizontal="right" wrapText="1" indent="1"/>
      <protection hidden="1"/>
    </xf>
    <xf numFmtId="168" fontId="8" fillId="0" borderId="1" xfId="1" applyNumberFormat="1" applyFont="1" applyBorder="1" applyAlignment="1" applyProtection="1">
      <alignment horizontal="right" wrapText="1" indent="1"/>
      <protection hidden="1"/>
    </xf>
    <xf numFmtId="166" fontId="8" fillId="0" borderId="1" xfId="2" applyNumberFormat="1" applyFont="1" applyBorder="1" applyAlignment="1" applyProtection="1">
      <alignment horizontal="right" wrapText="1" indent="1"/>
      <protection hidden="1"/>
    </xf>
    <xf numFmtId="166" fontId="8" fillId="0" borderId="2" xfId="0" applyNumberFormat="1" applyFont="1" applyBorder="1" applyAlignment="1" applyProtection="1">
      <alignment horizontal="right" wrapText="1" indent="1"/>
      <protection hidden="1"/>
    </xf>
    <xf numFmtId="164" fontId="3" fillId="0" borderId="0" xfId="0" applyFont="1" applyAlignment="1" applyProtection="1">
      <alignment horizontal="justify" vertical="top" wrapText="1"/>
      <protection hidden="1"/>
    </xf>
    <xf numFmtId="167" fontId="8" fillId="0" borderId="0" xfId="0" applyNumberFormat="1" applyFont="1" applyAlignment="1" applyProtection="1">
      <alignment horizontal="right" wrapText="1" indent="1"/>
      <protection hidden="1"/>
    </xf>
    <xf numFmtId="166" fontId="8" fillId="0" borderId="0" xfId="2" applyNumberFormat="1" applyFont="1" applyBorder="1" applyAlignment="1" applyProtection="1">
      <alignment horizontal="right" wrapText="1" indent="1"/>
      <protection hidden="1"/>
    </xf>
    <xf numFmtId="164" fontId="8" fillId="0" borderId="19" xfId="0" applyFont="1" applyBorder="1" applyAlignment="1" applyProtection="1">
      <alignment horizontal="left" wrapText="1"/>
      <protection hidden="1"/>
    </xf>
    <xf numFmtId="164" fontId="8" fillId="0" borderId="10" xfId="0" applyFont="1" applyBorder="1" applyAlignment="1" applyProtection="1">
      <alignment horizontal="left" wrapText="1"/>
      <protection hidden="1"/>
    </xf>
    <xf numFmtId="164" fontId="8" fillId="0" borderId="18" xfId="0" applyFont="1" applyBorder="1" applyAlignment="1" applyProtection="1">
      <alignment horizontal="left" wrapText="1"/>
      <protection hidden="1"/>
    </xf>
    <xf numFmtId="164" fontId="8" fillId="0" borderId="21" xfId="0" applyFont="1" applyBorder="1" applyAlignment="1" applyProtection="1">
      <alignment horizontal="right" wrapText="1"/>
      <protection hidden="1"/>
    </xf>
    <xf numFmtId="166" fontId="8" fillId="0" borderId="22" xfId="0" applyNumberFormat="1" applyFont="1" applyBorder="1" applyAlignment="1" applyProtection="1">
      <alignment horizontal="right" wrapText="1"/>
      <protection hidden="1"/>
    </xf>
    <xf numFmtId="164" fontId="8" fillId="0" borderId="2" xfId="0" applyFont="1" applyBorder="1" applyAlignment="1" applyProtection="1">
      <alignment horizontal="right" wrapText="1"/>
      <protection hidden="1"/>
    </xf>
    <xf numFmtId="166" fontId="8" fillId="0" borderId="20" xfId="0" applyNumberFormat="1" applyFont="1" applyBorder="1" applyAlignment="1" applyProtection="1">
      <alignment horizontal="right" wrapText="1"/>
      <protection hidden="1"/>
    </xf>
    <xf numFmtId="164" fontId="8" fillId="0" borderId="24" xfId="0" applyFont="1" applyBorder="1" applyAlignment="1" applyProtection="1">
      <alignment horizontal="right" wrapText="1"/>
      <protection hidden="1"/>
    </xf>
    <xf numFmtId="166" fontId="8" fillId="0" borderId="23" xfId="0" applyNumberFormat="1" applyFont="1" applyBorder="1" applyAlignment="1" applyProtection="1">
      <alignment horizontal="right" wrapText="1"/>
      <protection hidden="1"/>
    </xf>
    <xf numFmtId="10" fontId="8" fillId="0" borderId="15" xfId="2" applyNumberFormat="1" applyFont="1" applyBorder="1" applyAlignment="1" applyProtection="1">
      <alignment horizontal="right" wrapText="1"/>
      <protection hidden="1"/>
    </xf>
    <xf numFmtId="10" fontId="8" fillId="0" borderId="2" xfId="2" applyNumberFormat="1" applyFont="1" applyBorder="1" applyAlignment="1" applyProtection="1">
      <alignment horizontal="right" wrapText="1"/>
      <protection hidden="1"/>
    </xf>
    <xf numFmtId="10" fontId="8" fillId="0" borderId="3" xfId="2" applyNumberFormat="1" applyFont="1" applyBorder="1" applyAlignment="1" applyProtection="1">
      <alignment horizontal="right" wrapText="1"/>
      <protection hidden="1"/>
    </xf>
    <xf numFmtId="164" fontId="17" fillId="0" borderId="0" xfId="0" applyFont="1" applyAlignment="1" applyProtection="1">
      <alignment horizontal="justify" wrapText="1"/>
      <protection hidden="1"/>
    </xf>
    <xf numFmtId="164" fontId="17" fillId="0" borderId="0" xfId="0" applyFont="1" applyAlignment="1" applyProtection="1">
      <alignment horizontal="center" wrapText="1"/>
      <protection hidden="1"/>
    </xf>
    <xf numFmtId="164" fontId="17" fillId="0" borderId="0" xfId="0" applyFont="1" applyAlignment="1" applyProtection="1">
      <alignment horizontal="right" wrapText="1"/>
      <protection hidden="1"/>
    </xf>
    <xf numFmtId="10" fontId="17" fillId="0" borderId="0" xfId="2" applyNumberFormat="1" applyFont="1" applyFill="1" applyBorder="1" applyAlignment="1" applyProtection="1">
      <alignment horizontal="right" wrapText="1"/>
      <protection hidden="1"/>
    </xf>
    <xf numFmtId="164" fontId="14" fillId="0" borderId="2" xfId="0" applyFont="1" applyBorder="1" applyAlignment="1" applyProtection="1">
      <alignment horizontal="right" wrapText="1"/>
      <protection hidden="1"/>
    </xf>
    <xf numFmtId="164" fontId="14" fillId="0" borderId="1" xfId="0" quotePrefix="1" applyFont="1" applyBorder="1" applyAlignment="1" applyProtection="1">
      <alignment horizontal="justify" wrapText="1"/>
      <protection hidden="1"/>
    </xf>
    <xf numFmtId="164" fontId="8" fillId="0" borderId="1" xfId="0" applyFont="1" applyBorder="1" applyAlignment="1" applyProtection="1">
      <alignment horizontal="right" wrapText="1"/>
      <protection hidden="1"/>
    </xf>
    <xf numFmtId="164" fontId="14" fillId="0" borderId="1" xfId="0" applyFont="1" applyBorder="1" applyAlignment="1" applyProtection="1">
      <alignment horizontal="justify" wrapText="1"/>
      <protection hidden="1"/>
    </xf>
    <xf numFmtId="164" fontId="11" fillId="3" borderId="24" xfId="0" applyFont="1" applyFill="1" applyBorder="1" applyAlignment="1" applyProtection="1">
      <alignment horizontal="center" wrapText="1"/>
      <protection hidden="1"/>
    </xf>
    <xf numFmtId="166" fontId="8" fillId="0" borderId="9" xfId="0" applyNumberFormat="1" applyFont="1" applyBorder="1" applyAlignment="1" applyProtection="1">
      <alignment horizontal="right" wrapText="1"/>
      <protection hidden="1"/>
    </xf>
    <xf numFmtId="164" fontId="9" fillId="4" borderId="2" xfId="0" applyFont="1" applyFill="1" applyBorder="1" applyAlignment="1" applyProtection="1">
      <alignment horizontal="center" wrapText="1"/>
      <protection locked="0"/>
    </xf>
    <xf numFmtId="164" fontId="9" fillId="4" borderId="24" xfId="0" applyFont="1" applyFill="1" applyBorder="1" applyAlignment="1" applyProtection="1">
      <alignment horizontal="center" wrapText="1"/>
      <protection locked="0"/>
    </xf>
    <xf numFmtId="164" fontId="8" fillId="0" borderId="0" xfId="0" applyFont="1" applyAlignment="1" applyProtection="1">
      <alignment horizontal="left" wrapText="1"/>
      <protection hidden="1"/>
    </xf>
    <xf numFmtId="164" fontId="0" fillId="0" borderId="0" xfId="0" applyAlignment="1" applyProtection="1">
      <alignment horizontal="left" vertical="center"/>
      <protection hidden="1"/>
    </xf>
    <xf numFmtId="164" fontId="3" fillId="0" borderId="0" xfId="0" applyFont="1" applyAlignment="1" applyProtection="1">
      <alignment horizontal="justify" vertical="center" wrapText="1"/>
      <protection hidden="1"/>
    </xf>
    <xf numFmtId="10" fontId="0" fillId="0" borderId="1" xfId="2" applyNumberFormat="1" applyFont="1" applyBorder="1" applyAlignment="1" applyProtection="1">
      <alignment horizontal="right" wrapText="1"/>
      <protection hidden="1"/>
    </xf>
    <xf numFmtId="164" fontId="0" fillId="0" borderId="2" xfId="0" applyBorder="1" applyAlignment="1" applyProtection="1">
      <alignment horizontal="justify" wrapText="1"/>
      <protection hidden="1"/>
    </xf>
    <xf numFmtId="164" fontId="6" fillId="0" borderId="13" xfId="0" applyFont="1" applyBorder="1" applyAlignment="1" applyProtection="1">
      <alignment horizontal="left" vertical="center" wrapText="1" indent="1"/>
      <protection hidden="1"/>
    </xf>
    <xf numFmtId="165" fontId="6" fillId="0" borderId="13" xfId="0" applyNumberFormat="1" applyFont="1" applyBorder="1" applyAlignment="1" applyProtection="1">
      <alignment horizontal="right" vertical="center" wrapText="1" indent="2"/>
      <protection hidden="1"/>
    </xf>
    <xf numFmtId="9" fontId="6" fillId="0" borderId="13" xfId="0" applyNumberFormat="1" applyFont="1" applyBorder="1" applyAlignment="1" applyProtection="1">
      <alignment horizontal="right" vertical="center" wrapText="1" indent="2"/>
      <protection hidden="1"/>
    </xf>
    <xf numFmtId="10" fontId="0" fillId="0" borderId="2" xfId="2" applyNumberFormat="1" applyFont="1" applyBorder="1" applyAlignment="1" applyProtection="1">
      <alignment horizontal="right" wrapText="1"/>
      <protection hidden="1"/>
    </xf>
    <xf numFmtId="164" fontId="0" fillId="0" borderId="1" xfId="0" applyBorder="1" applyAlignment="1" applyProtection="1">
      <alignment horizontal="justify" wrapText="1"/>
      <protection hidden="1"/>
    </xf>
    <xf numFmtId="165" fontId="8" fillId="3" borderId="14" xfId="0" applyNumberFormat="1" applyFont="1" applyFill="1" applyBorder="1" applyAlignment="1" applyProtection="1">
      <alignment horizontal="right" wrapText="1"/>
      <protection hidden="1"/>
    </xf>
    <xf numFmtId="165" fontId="8" fillId="3" borderId="12" xfId="0" applyNumberFormat="1" applyFont="1" applyFill="1" applyBorder="1" applyAlignment="1" applyProtection="1">
      <alignment horizontal="right" wrapText="1"/>
      <protection hidden="1"/>
    </xf>
    <xf numFmtId="165" fontId="8" fillId="3" borderId="13" xfId="0" applyNumberFormat="1" applyFont="1" applyFill="1" applyBorder="1" applyAlignment="1" applyProtection="1">
      <alignment horizontal="right" wrapText="1"/>
      <protection hidden="1"/>
    </xf>
    <xf numFmtId="165" fontId="8" fillId="3" borderId="4" xfId="0" applyNumberFormat="1" applyFont="1" applyFill="1" applyBorder="1" applyAlignment="1" applyProtection="1">
      <alignment horizontal="right" wrapText="1"/>
      <protection hidden="1"/>
    </xf>
    <xf numFmtId="165" fontId="8" fillId="3" borderId="5" xfId="0" applyNumberFormat="1" applyFont="1" applyFill="1" applyBorder="1" applyAlignment="1" applyProtection="1">
      <alignment horizontal="right" wrapText="1"/>
      <protection hidden="1"/>
    </xf>
    <xf numFmtId="165" fontId="8" fillId="3" borderId="17" xfId="0" applyNumberFormat="1" applyFont="1" applyFill="1" applyBorder="1" applyAlignment="1" applyProtection="1">
      <alignment horizontal="right" wrapText="1"/>
      <protection hidden="1"/>
    </xf>
    <xf numFmtId="164" fontId="0" fillId="0" borderId="24" xfId="0" applyBorder="1" applyAlignment="1" applyProtection="1">
      <alignment horizontal="justify" wrapText="1"/>
      <protection hidden="1"/>
    </xf>
    <xf numFmtId="10" fontId="0" fillId="0" borderId="24" xfId="2" applyNumberFormat="1" applyFont="1" applyBorder="1" applyAlignment="1" applyProtection="1">
      <alignment horizontal="right" wrapText="1"/>
      <protection hidden="1"/>
    </xf>
    <xf numFmtId="165" fontId="8" fillId="4" borderId="1" xfId="0" applyNumberFormat="1" applyFont="1" applyFill="1" applyBorder="1" applyAlignment="1" applyProtection="1">
      <alignment horizontal="right" wrapText="1" indent="1"/>
      <protection locked="0"/>
    </xf>
    <xf numFmtId="165" fontId="8" fillId="4" borderId="0" xfId="0" applyNumberFormat="1" applyFont="1" applyFill="1" applyAlignment="1" applyProtection="1">
      <alignment horizontal="right" wrapText="1" indent="1"/>
      <protection locked="0"/>
    </xf>
    <xf numFmtId="9" fontId="8" fillId="4" borderId="2" xfId="2" applyFont="1" applyFill="1" applyBorder="1" applyAlignment="1" applyProtection="1">
      <alignment horizontal="right" wrapText="1" indent="1"/>
      <protection locked="0"/>
    </xf>
    <xf numFmtId="164" fontId="11" fillId="3" borderId="6" xfId="0" applyFont="1" applyFill="1" applyBorder="1" applyAlignment="1" applyProtection="1">
      <alignment horizontal="center" wrapText="1"/>
      <protection hidden="1"/>
    </xf>
    <xf numFmtId="164" fontId="17" fillId="0" borderId="0" xfId="0" applyFont="1" applyAlignment="1" applyProtection="1">
      <alignment horizontal="center" wrapText="1"/>
      <protection hidden="1"/>
    </xf>
    <xf numFmtId="164" fontId="8" fillId="5" borderId="0" xfId="0" applyFont="1" applyFill="1" applyAlignment="1" applyProtection="1">
      <alignment horizontal="justify" wrapText="1"/>
      <protection hidden="1"/>
    </xf>
    <xf numFmtId="164" fontId="10" fillId="5" borderId="3" xfId="0" applyFont="1" applyFill="1" applyBorder="1" applyAlignment="1" applyProtection="1">
      <alignment horizontal="justify" vertical="center" wrapText="1"/>
      <protection hidden="1"/>
    </xf>
    <xf numFmtId="164" fontId="11" fillId="2" borderId="1" xfId="0" applyFont="1" applyFill="1" applyBorder="1" applyAlignment="1" applyProtection="1">
      <alignment horizontal="justify" wrapText="1"/>
      <protection hidden="1"/>
    </xf>
    <xf numFmtId="164" fontId="8" fillId="0" borderId="0" xfId="0" applyFont="1" applyAlignment="1" applyProtection="1">
      <alignment horizontal="justify" vertical="center" wrapText="1"/>
      <protection hidden="1"/>
    </xf>
    <xf numFmtId="164" fontId="17" fillId="0" borderId="0" xfId="0" applyFont="1" applyAlignment="1" applyProtection="1">
      <alignment horizontal="justify"/>
      <protection hidden="1"/>
    </xf>
    <xf numFmtId="164" fontId="8" fillId="0" borderId="2" xfId="0" applyFont="1" applyBorder="1" applyAlignment="1" applyProtection="1">
      <alignment horizontal="left" wrapText="1"/>
      <protection hidden="1"/>
    </xf>
    <xf numFmtId="164" fontId="13" fillId="2" borderId="11" xfId="0" applyFont="1" applyFill="1" applyBorder="1" applyAlignment="1" applyProtection="1">
      <alignment horizontal="center" vertical="center" textRotation="90" wrapText="1"/>
      <protection hidden="1"/>
    </xf>
    <xf numFmtId="164" fontId="13" fillId="2" borderId="5" xfId="0" applyFont="1" applyFill="1" applyBorder="1" applyAlignment="1" applyProtection="1">
      <alignment horizontal="center" vertical="center" textRotation="90" wrapText="1"/>
      <protection hidden="1"/>
    </xf>
    <xf numFmtId="164" fontId="13" fillId="2" borderId="16" xfId="0" applyFont="1" applyFill="1" applyBorder="1" applyAlignment="1" applyProtection="1">
      <alignment horizontal="center" vertical="center" textRotation="90" wrapText="1"/>
      <protection hidden="1"/>
    </xf>
    <xf numFmtId="164" fontId="8" fillId="0" borderId="15" xfId="0" applyFont="1" applyBorder="1" applyAlignment="1" applyProtection="1">
      <alignment horizontal="left" wrapText="1"/>
      <protection hidden="1"/>
    </xf>
    <xf numFmtId="164" fontId="8" fillId="0" borderId="0" xfId="0" applyFont="1" applyAlignment="1" applyProtection="1">
      <alignment horizontal="justify" wrapText="1"/>
      <protection hidden="1"/>
    </xf>
    <xf numFmtId="164" fontId="8" fillId="0" borderId="1" xfId="0" applyFont="1" applyBorder="1" applyAlignment="1" applyProtection="1">
      <alignment horizontal="left" wrapText="1"/>
      <protection hidden="1"/>
    </xf>
    <xf numFmtId="164" fontId="8" fillId="0" borderId="1" xfId="0" applyFont="1" applyBorder="1" applyAlignment="1" applyProtection="1">
      <alignment horizontal="justify" wrapText="1"/>
      <protection hidden="1"/>
    </xf>
    <xf numFmtId="164" fontId="11" fillId="2" borderId="3" xfId="0" applyFont="1" applyFill="1" applyBorder="1" applyAlignment="1" applyProtection="1">
      <alignment horizontal="justify" wrapText="1"/>
      <protection hidden="1"/>
    </xf>
    <xf numFmtId="164" fontId="8" fillId="0" borderId="1" xfId="0" applyFont="1" applyBorder="1" applyAlignment="1" applyProtection="1">
      <alignment horizontal="right" wrapText="1"/>
      <protection hidden="1"/>
    </xf>
    <xf numFmtId="167" fontId="8" fillId="0" borderId="3" xfId="0" applyNumberFormat="1" applyFont="1" applyBorder="1" applyAlignment="1" applyProtection="1">
      <alignment horizontal="right" wrapText="1" indent="1"/>
      <protection hidden="1"/>
    </xf>
    <xf numFmtId="167" fontId="8" fillId="0" borderId="1" xfId="0" applyNumberFormat="1" applyFont="1" applyBorder="1" applyAlignment="1" applyProtection="1">
      <alignment horizontal="right" wrapText="1" indent="1"/>
      <protection hidden="1"/>
    </xf>
    <xf numFmtId="164" fontId="8" fillId="4" borderId="1" xfId="0" applyFont="1" applyFill="1" applyBorder="1" applyAlignment="1" applyProtection="1">
      <alignment horizontal="right" wrapText="1" indent="1"/>
      <protection locked="0"/>
    </xf>
    <xf numFmtId="167" fontId="8" fillId="4" borderId="1" xfId="0" applyNumberFormat="1" applyFont="1" applyFill="1" applyBorder="1" applyAlignment="1" applyProtection="1">
      <alignment horizontal="right" wrapText="1" indent="1"/>
      <protection locked="0"/>
    </xf>
    <xf numFmtId="164" fontId="8" fillId="0" borderId="3" xfId="0" applyFont="1" applyBorder="1" applyAlignment="1" applyProtection="1">
      <alignment horizontal="justify" wrapText="1"/>
      <protection hidden="1"/>
    </xf>
    <xf numFmtId="164" fontId="8" fillId="0" borderId="24" xfId="0" applyFont="1" applyBorder="1" applyAlignment="1" applyProtection="1">
      <alignment horizontal="left" wrapText="1"/>
      <protection hidden="1"/>
    </xf>
    <xf numFmtId="164" fontId="8" fillId="0" borderId="2" xfId="0" applyFont="1" applyBorder="1" applyAlignment="1" applyProtection="1">
      <alignment horizontal="justify" wrapText="1"/>
      <protection hidden="1"/>
    </xf>
    <xf numFmtId="167" fontId="8" fillId="0" borderId="2" xfId="0" applyNumberFormat="1" applyFont="1" applyBorder="1" applyAlignment="1" applyProtection="1">
      <alignment horizontal="right" wrapText="1" indent="1"/>
      <protection hidden="1"/>
    </xf>
    <xf numFmtId="164" fontId="4" fillId="0" borderId="3" xfId="0" applyFont="1" applyBorder="1" applyAlignment="1" applyProtection="1">
      <alignment horizontal="left" vertical="center" wrapText="1"/>
      <protection hidden="1"/>
    </xf>
    <xf numFmtId="164" fontId="5" fillId="6" borderId="4" xfId="0" applyFont="1" applyFill="1" applyBorder="1" applyAlignment="1" applyProtection="1">
      <alignment horizontal="center" vertical="center" wrapText="1"/>
      <protection hidden="1"/>
    </xf>
    <xf numFmtId="164" fontId="5" fillId="6" borderId="12" xfId="0" applyFont="1" applyFill="1" applyBorder="1" applyAlignment="1" applyProtection="1">
      <alignment horizontal="center" vertical="center" wrapText="1"/>
      <protection hidden="1"/>
    </xf>
    <xf numFmtId="164" fontId="5" fillId="6" borderId="4" xfId="0" applyFont="1" applyFill="1" applyBorder="1" applyAlignment="1" applyProtection="1">
      <alignment horizontal="left" vertical="center" wrapText="1" indent="1"/>
      <protection hidden="1"/>
    </xf>
    <xf numFmtId="164" fontId="5" fillId="6" borderId="5" xfId="0" applyFont="1" applyFill="1" applyBorder="1" applyAlignment="1" applyProtection="1">
      <alignment horizontal="left" vertical="center" wrapText="1" indent="1"/>
      <protection hidden="1"/>
    </xf>
    <xf numFmtId="164" fontId="5" fillId="6" borderId="12" xfId="0" applyFont="1" applyFill="1" applyBorder="1" applyAlignment="1" applyProtection="1">
      <alignment horizontal="left" vertical="center" wrapText="1" indent="1"/>
      <protection hidden="1"/>
    </xf>
    <xf numFmtId="164" fontId="3" fillId="0" borderId="0" xfId="0" applyFont="1" applyAlignment="1" applyProtection="1">
      <alignment horizontal="justify" vertical="top" wrapText="1"/>
      <protection hidden="1"/>
    </xf>
    <xf numFmtId="164" fontId="3" fillId="0" borderId="0" xfId="0" applyFont="1" applyAlignment="1" applyProtection="1">
      <alignment horizontal="justify" wrapText="1"/>
      <protection hidden="1"/>
    </xf>
    <xf numFmtId="164" fontId="5" fillId="6" borderId="4" xfId="0" applyFont="1" applyFill="1" applyBorder="1" applyAlignment="1" applyProtection="1">
      <alignment horizontal="center" vertical="center" textRotation="90" wrapText="1"/>
      <protection hidden="1"/>
    </xf>
    <xf numFmtId="164" fontId="5" fillId="6" borderId="5" xfId="0" applyFont="1" applyFill="1" applyBorder="1" applyAlignment="1" applyProtection="1">
      <alignment horizontal="center" vertical="center" textRotation="90" wrapText="1"/>
      <protection hidden="1"/>
    </xf>
    <xf numFmtId="164" fontId="5" fillId="6" borderId="12" xfId="0" applyFont="1" applyFill="1" applyBorder="1" applyAlignment="1" applyProtection="1">
      <alignment horizontal="center" vertical="center" textRotation="90" wrapText="1"/>
      <protection hidden="1"/>
    </xf>
    <xf numFmtId="164" fontId="8" fillId="0" borderId="0" xfId="0" applyFont="1" applyAlignment="1" applyProtection="1">
      <alignment horizontal="center" wrapText="1"/>
      <protection hidden="1"/>
    </xf>
    <xf numFmtId="9" fontId="6" fillId="0" borderId="13" xfId="0" applyNumberFormat="1" applyFont="1" applyFill="1" applyBorder="1" applyAlignment="1" applyProtection="1">
      <alignment horizontal="right" vertical="center" wrapText="1" indent="2"/>
      <protection hidden="1"/>
    </xf>
    <xf numFmtId="164" fontId="8" fillId="0" borderId="21" xfId="0" applyFont="1" applyBorder="1" applyAlignment="1" applyProtection="1">
      <alignment horizontal="justify" wrapText="1"/>
      <protection hidden="1"/>
    </xf>
    <xf numFmtId="164" fontId="1" fillId="0" borderId="21" xfId="0" applyFont="1" applyBorder="1" applyAlignment="1" applyProtection="1">
      <alignment horizontal="justify" wrapText="1"/>
      <protection hidden="1"/>
    </xf>
    <xf numFmtId="164" fontId="1" fillId="0" borderId="0" xfId="0" applyFont="1" applyBorder="1" applyAlignment="1" applyProtection="1">
      <alignment horizontal="justify" wrapText="1"/>
      <protection hidden="1"/>
    </xf>
    <xf numFmtId="164" fontId="8" fillId="0" borderId="0" xfId="0" applyFont="1" applyBorder="1" applyAlignment="1" applyProtection="1">
      <alignment horizontal="justify" wrapText="1"/>
      <protection hidden="1"/>
    </xf>
  </cellXfs>
  <cellStyles count="4">
    <cellStyle name="Normal" xfId="0" builtinId="0" customBuiltin="1"/>
    <cellStyle name="Porcentagem" xfId="2" builtinId="5"/>
    <cellStyle name="Vírgula" xfId="1" builtinId="3"/>
    <cellStyle name="Vírgula 2" xfId="3" xr:uid="{6D17493A-4169-4569-BF36-446DA500F186}"/>
  </cellStyles>
  <dxfs count="45">
    <dxf>
      <font>
        <color rgb="FFFF0000"/>
      </font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txData>
          <cx:v>Itens da obra e respectivos pesos percentuais - Dei Vegni-Neri (1979)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>
              <a:latin typeface="Aptos" panose="020B0004020202020204" pitchFamily="34" charset="0"/>
              <a:ea typeface="Aptos" panose="020B0004020202020204" pitchFamily="34" charset="0"/>
              <a:cs typeface="Aptos" panose="020B0004020202020204" pitchFamily="34" charset="0"/>
            </a:defRPr>
          </a:pPr>
          <a:r>
            <a:rPr lang="pt-BR" sz="1200" b="1" i="0" u="none" strike="noStrike" baseline="0">
              <a:solidFill>
                <a:srgbClr val="44546A"/>
              </a:solidFill>
              <a:latin typeface="Aptos" panose="020B0004020202020204" pitchFamily="34" charset="0"/>
            </a:rPr>
            <a:t>Itens da obra e respectivos pesos percentuais - Dei Vegni-Neri (1979)</a:t>
          </a:r>
        </a:p>
      </cx:txPr>
    </cx:title>
    <cx:plotArea>
      <cx:plotAreaRegion>
        <cx:series layoutId="treemap" uniqueId="{2D376AFD-A226-4E62-9C44-F4E11DA1B37F}">
          <cx:tx>
            <cx:txData>
              <cx:f>_xlchart.v1.3</cx:f>
              <cx:v>1  2  3  4  5  6  7  8  9  10  11  12  13  14  15  16  17  18  19  20  21 </cx:v>
            </cx:txData>
          </cx:tx>
          <cx:spPr>
            <a:ln w="0">
              <a:solidFill>
                <a:schemeClr val="accent1"/>
              </a:solidFill>
            </a:ln>
          </cx:spPr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800" b="0" i="0">
                    <a:solidFill>
                      <a:srgbClr val="FFFFFF"/>
                    </a:solidFill>
                    <a:latin typeface="Aptos" panose="020B0004020202020204" pitchFamily="34" charset="0"/>
                    <a:ea typeface="Aptos" panose="020B0004020202020204" pitchFamily="34" charset="0"/>
                    <a:cs typeface="Aptos" panose="020B0004020202020204" pitchFamily="34" charset="0"/>
                  </a:defRPr>
                </a:pPr>
                <a:endParaRPr lang="pt-BR" sz="800">
                  <a:latin typeface="Aptos" panose="020B0004020202020204" pitchFamily="34" charset="0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parentLabelLayout val="banner"/>
          </cx:layoutPr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900">
              <a:latin typeface="Aptos" panose="020B0004020202020204" pitchFamily="34" charset="0"/>
              <a:ea typeface="Aptos" panose="020B0004020202020204" pitchFamily="34" charset="0"/>
              <a:cs typeface="Aptos" panose="020B0004020202020204" pitchFamily="34" charset="0"/>
            </a:defRPr>
          </a:pPr>
          <a:endParaRPr lang="pt-BR" sz="900" b="0" i="0" u="none" strike="noStrike" baseline="0">
            <a:solidFill>
              <a:srgbClr val="44546A"/>
            </a:solidFill>
            <a:latin typeface="Aptos" panose="020B0004020202020204" pitchFamily="34" charset="0"/>
          </a:endParaRPr>
        </a:p>
      </cx:txPr>
    </cx:legend>
  </cx:chart>
  <cx:spPr>
    <a:gradFill flip="none" rotWithShape="1">
      <a:gsLst>
        <a:gs pos="0">
          <a:schemeClr val="bg1"/>
        </a:gs>
        <a:gs pos="100000">
          <a:schemeClr val="bg1">
            <a:lumMod val="95000"/>
          </a:schemeClr>
        </a:gs>
      </a:gsLst>
      <a:path path="circle">
        <a:fillToRect l="100000" t="100000"/>
      </a:path>
      <a:tileRect r="-100000" b="-100000"/>
    </a:gradFill>
    <a:effectLst>
      <a:outerShdw blurRad="50800" dist="63500" dir="2700000" algn="tl" rotWithShape="0">
        <a:prstClr val="black">
          <a:alpha val="40000"/>
        </a:prstClr>
      </a:outerShdw>
    </a:effectLst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txData>
          <cx:v>Itens da obra e respectivos pesos percentuais - Fiker (2019)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>
              <a:latin typeface="Aptos" panose="020B0004020202020204" pitchFamily="34" charset="0"/>
              <a:ea typeface="Aptos" panose="020B0004020202020204" pitchFamily="34" charset="0"/>
              <a:cs typeface="Aptos" panose="020B0004020202020204" pitchFamily="34" charset="0"/>
            </a:defRPr>
          </a:pPr>
          <a:r>
            <a:rPr lang="pt-BR" sz="1200" b="1" i="0" u="none" strike="noStrike" baseline="0">
              <a:solidFill>
                <a:srgbClr val="44546A"/>
              </a:solidFill>
              <a:latin typeface="Aptos" panose="020B0004020202020204" pitchFamily="34" charset="0"/>
            </a:rPr>
            <a:t>Itens da obra e respectivos pesos percentuais - Fiker (2019)</a:t>
          </a:r>
        </a:p>
      </cx:txPr>
    </cx:title>
    <cx:plotArea>
      <cx:plotAreaRegion>
        <cx:series layoutId="treemap" uniqueId="{5C5A7262-2E38-428B-A530-C42EE2C14975}">
          <cx:spPr>
            <a:ln w="0">
              <a:solidFill>
                <a:schemeClr val="bg1">
                  <a:lumMod val="85000"/>
                </a:schemeClr>
              </a:solidFill>
            </a:ln>
          </cx:spPr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FFFFFF"/>
                    </a:solidFill>
                    <a:latin typeface="Aptos" panose="020B0004020202020204" pitchFamily="34" charset="0"/>
                    <a:ea typeface="Aptos" panose="020B0004020202020204" pitchFamily="34" charset="0"/>
                    <a:cs typeface="Aptos" panose="020B0004020202020204" pitchFamily="34" charset="0"/>
                  </a:defRPr>
                </a:pPr>
                <a:endParaRPr lang="pt-BR">
                  <a:latin typeface="Aptos" panose="020B0004020202020204" pitchFamily="34" charset="0"/>
                </a:endParaRPr>
              </a:p>
            </cx:txPr>
            <cx:visibility seriesName="0" categoryName="1" value="0"/>
          </cx:dataLabels>
          <cx:dataId val="0"/>
          <cx:layoutPr>
            <cx:parentLabelLayout val="banner"/>
          </cx:layoutPr>
        </cx:series>
      </cx:plotAreaRegion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rgbClr val="44546A"/>
              </a:solidFill>
              <a:latin typeface="Aptos" panose="020B0004020202020204" pitchFamily="34" charset="0"/>
              <a:ea typeface="Aptos" panose="020B0004020202020204" pitchFamily="34" charset="0"/>
              <a:cs typeface="Aptos" panose="020B0004020202020204" pitchFamily="34" charset="0"/>
            </a:defRPr>
          </a:pPr>
          <a:endParaRPr lang="pt-BR">
            <a:latin typeface="Aptos" panose="020B0004020202020204" pitchFamily="34" charset="0"/>
          </a:endParaRPr>
        </a:p>
      </cx:txPr>
    </cx:legend>
  </cx:chart>
  <cx:spPr>
    <a:gradFill>
      <a:gsLst>
        <a:gs pos="0">
          <a:schemeClr val="bg1"/>
        </a:gs>
        <a:gs pos="100000">
          <a:schemeClr val="bg1">
            <a:lumMod val="95000"/>
          </a:schemeClr>
        </a:gs>
      </a:gsLst>
      <a:path path="circle">
        <a:fillToRect l="100000" t="100000"/>
      </a:path>
    </a:gradFill>
    <a:ln>
      <a:solidFill>
        <a:schemeClr val="bg1">
          <a:lumMod val="95000"/>
        </a:schemeClr>
      </a:solidFill>
    </a:ln>
    <a:effectLst>
      <a:outerShdw blurRad="50800" dist="63500" dir="2700000" algn="tl" rotWithShape="0">
        <a:prstClr val="black">
          <a:alpha val="40000"/>
        </a:prstClr>
      </a:outerShdw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2"/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2"/>
    </cs:fontRef>
    <cs:defRPr sz="9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2"/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2"/>
    </cs:fontRef>
    <cs:defRPr sz="9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41</xdr:row>
      <xdr:rowOff>180975</xdr:rowOff>
    </xdr:from>
    <xdr:to>
      <xdr:col>3</xdr:col>
      <xdr:colOff>581025</xdr:colOff>
      <xdr:row>52</xdr:row>
      <xdr:rowOff>200025</xdr:rowOff>
    </xdr:to>
    <xdr:pic>
      <xdr:nvPicPr>
        <xdr:cNvPr id="2" name="Imagem 1" descr=" d = \alpha + [( 1 - \alpha) \cdot (c/100)] \\ \vspace{0.5cm} \\ \alpha =  \dfrac{1}{2} \cdot \left ( \dfrac{t}{T} + \dfrac{t^2}{T^2} \right )  \\ \vspace{1cm} \\ \begin{tabular}{llcl} \\ Sendo: &amp; &amp; \\ &amp; d &amp; = &amp; valor bruto da depreciação Ross-Heidecke \\ &amp; c &amp; = &amp; valor relativo de Heidecke \\ &amp; \alpha &amp; = &amp; valor relativo da depreciação Ross \\ &amp; t &amp; = &amp; idade real ou aparente da edificação \\ &amp; T &amp; = &amp; vida útil referencial \\ \end{tabular} ">
          <a:extLst>
            <a:ext uri="{FF2B5EF4-FFF2-40B4-BE49-F238E27FC236}">
              <a16:creationId xmlns:a16="http://schemas.microsoft.com/office/drawing/2014/main" id="{85EAA482-C3B7-4494-8AA2-7EA1A2DE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7630775"/>
          <a:ext cx="424815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247650</xdr:colOff>
      <xdr:row>0</xdr:row>
      <xdr:rowOff>1584373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F7DBC73-4CBB-4286-BA3B-A2F1FDEEC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  <xdr:twoCellAnchor>
    <xdr:from>
      <xdr:col>11</xdr:col>
      <xdr:colOff>390525</xdr:colOff>
      <xdr:row>7</xdr:row>
      <xdr:rowOff>171448</xdr:rowOff>
    </xdr:from>
    <xdr:to>
      <xdr:col>17</xdr:col>
      <xdr:colOff>680775</xdr:colOff>
      <xdr:row>29</xdr:row>
      <xdr:rowOff>337648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1BB9BB12-B38F-B94B-194E-A7ED8CB59B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68200" y="3028948"/>
              <a:ext cx="9720000" cy="1152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36</xdr:row>
      <xdr:rowOff>57150</xdr:rowOff>
    </xdr:from>
    <xdr:to>
      <xdr:col>4</xdr:col>
      <xdr:colOff>800100</xdr:colOff>
      <xdr:row>47</xdr:row>
      <xdr:rowOff>76200</xdr:rowOff>
    </xdr:to>
    <xdr:pic>
      <xdr:nvPicPr>
        <xdr:cNvPr id="5" name="Imagem 4" descr=" d = \alpha + [( 1 - \alpha) \cdot (c/100)] \\ \vspace{0.5cm} \\ \alpha =  \dfrac{1}{2} \cdot \left ( \dfrac{t}{T} + \dfrac{t^2}{T^2} \right )  \\ \vspace{1cm} \\ \begin{tabular}{llcl} \\ Sendo: &amp; &amp; \\ &amp; d &amp; = &amp; valor bruto da depreciação Ross-Heidecke \\ &amp; c &amp; = &amp; valor relativo de Heidecke \\ &amp; \alpha &amp; = &amp; valor relativo da depreciação Ross \\ &amp; t &amp; = &amp; idade real ou aparente da edificação \\ &amp; T &amp; = &amp; vida útil referencial \\ \end{tabular} ">
          <a:extLst>
            <a:ext uri="{FF2B5EF4-FFF2-40B4-BE49-F238E27FC236}">
              <a16:creationId xmlns:a16="http://schemas.microsoft.com/office/drawing/2014/main" id="{9CE82410-C481-4965-BE87-A99DADF7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82200"/>
          <a:ext cx="424815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76200</xdr:colOff>
      <xdr:row>0</xdr:row>
      <xdr:rowOff>1584373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92BE771-D6B0-71EE-87DC-C7B9C3F6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  <xdr:twoCellAnchor>
    <xdr:from>
      <xdr:col>11</xdr:col>
      <xdr:colOff>1057275</xdr:colOff>
      <xdr:row>7</xdr:row>
      <xdr:rowOff>33337</xdr:rowOff>
    </xdr:from>
    <xdr:to>
      <xdr:col>18</xdr:col>
      <xdr:colOff>156900</xdr:colOff>
      <xdr:row>52</xdr:row>
      <xdr:rowOff>18562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E7E6EFA-869D-CE15-BDDB-8B881E9518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91950" y="2890837"/>
              <a:ext cx="9720000" cy="1152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0</xdr:row>
      <xdr:rowOff>1584373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4FD087-E054-450C-BCC8-A38FEC474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07BD-C0CA-4A21-84D1-03D344B2ED28}">
  <sheetPr>
    <pageSetUpPr fitToPage="1"/>
  </sheetPr>
  <dimension ref="A1:S79"/>
  <sheetViews>
    <sheetView tabSelected="1" zoomScaleNormal="100" workbookViewId="0">
      <selection activeCell="D82" sqref="D82"/>
    </sheetView>
  </sheetViews>
  <sheetFormatPr defaultColWidth="15.625" defaultRowHeight="20.100000000000001" customHeight="1" x14ac:dyDescent="0.25"/>
  <cols>
    <col min="1" max="1" width="8.625" style="3" customWidth="1"/>
    <col min="2" max="2" width="5.625" style="3" customWidth="1"/>
    <col min="3" max="3" width="50.625" style="3" customWidth="1"/>
    <col min="4" max="5" width="12.625" style="3" customWidth="1"/>
    <col min="6" max="9" width="8.625" style="3" customWidth="1"/>
    <col min="10" max="11" width="15.625" style="3"/>
    <col min="12" max="12" width="15.625" style="2"/>
    <col min="13" max="14" width="15.625" style="50"/>
    <col min="15" max="15" width="45.625" style="50" customWidth="1"/>
    <col min="16" max="17" width="15.625" style="50"/>
    <col min="18" max="18" width="15.625" style="2"/>
    <col min="19" max="16384" width="15.625" style="3"/>
  </cols>
  <sheetData>
    <row r="1" spans="1:19" ht="140.1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9" ht="3.95" customHeight="1" x14ac:dyDescent="0.25"/>
    <row r="3" spans="1:19" ht="3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9" ht="20.100000000000001" customHeight="1" thickBot="1" x14ac:dyDescent="0.3">
      <c r="A5" s="86" t="s">
        <v>127</v>
      </c>
      <c r="B5" s="86"/>
      <c r="C5" s="86"/>
      <c r="D5" s="86"/>
      <c r="E5" s="86"/>
      <c r="F5" s="86"/>
      <c r="G5" s="86"/>
      <c r="H5" s="86"/>
      <c r="I5" s="86"/>
      <c r="J5" s="86"/>
      <c r="K5" s="4"/>
    </row>
    <row r="7" spans="1:19" ht="20.100000000000001" customHeight="1" x14ac:dyDescent="0.25">
      <c r="A7" s="87" t="s">
        <v>126</v>
      </c>
      <c r="B7" s="87"/>
      <c r="C7" s="87"/>
      <c r="D7" s="87"/>
      <c r="E7" s="87"/>
      <c r="F7" s="87"/>
      <c r="G7" s="87"/>
      <c r="H7" s="87"/>
      <c r="I7" s="87"/>
      <c r="J7" s="87"/>
      <c r="K7" s="87"/>
      <c r="S7" s="2"/>
    </row>
    <row r="8" spans="1:19" ht="20.100000000000001" customHeight="1" x14ac:dyDescent="0.25">
      <c r="A8" s="88" t="s">
        <v>33</v>
      </c>
      <c r="B8" s="88"/>
      <c r="C8" s="88"/>
      <c r="D8" s="88"/>
      <c r="E8" s="88"/>
      <c r="F8" s="88"/>
      <c r="G8" s="88"/>
      <c r="H8" s="88"/>
      <c r="I8" s="88"/>
      <c r="J8" s="88"/>
      <c r="M8" s="89"/>
      <c r="N8" s="89"/>
      <c r="O8" s="89"/>
    </row>
    <row r="9" spans="1:19" ht="20.10000000000000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9" ht="39.950000000000003" customHeight="1" thickBot="1" x14ac:dyDescent="0.3">
      <c r="A10" s="6"/>
      <c r="B10" s="7"/>
      <c r="C10" s="58" t="s">
        <v>38</v>
      </c>
      <c r="D10" s="58" t="s">
        <v>44</v>
      </c>
      <c r="E10" s="8" t="s">
        <v>39</v>
      </c>
      <c r="F10" s="83" t="s">
        <v>40</v>
      </c>
      <c r="G10" s="83"/>
      <c r="H10" s="83"/>
      <c r="I10" s="83"/>
      <c r="J10" s="8" t="s">
        <v>63</v>
      </c>
      <c r="K10" s="9" t="s">
        <v>51</v>
      </c>
      <c r="M10" s="84" t="s">
        <v>9</v>
      </c>
      <c r="N10" s="84"/>
      <c r="O10" s="84"/>
    </row>
    <row r="11" spans="1:19" ht="80.099999999999994" customHeight="1" x14ac:dyDescent="0.25">
      <c r="A11" s="91" t="s">
        <v>128</v>
      </c>
      <c r="B11" s="72">
        <v>1</v>
      </c>
      <c r="C11" s="71" t="s">
        <v>65</v>
      </c>
      <c r="D11" s="65">
        <v>0.04</v>
      </c>
      <c r="E11" s="10" t="s">
        <v>0</v>
      </c>
      <c r="F11" s="94" t="str">
        <f t="shared" ref="F11:F26" si="0">VLOOKUP(E11,$M$11:$O$19,3,0)</f>
        <v>Novo</v>
      </c>
      <c r="G11" s="94"/>
      <c r="H11" s="94"/>
      <c r="I11" s="94"/>
      <c r="J11" s="41">
        <f>VLOOKUP(E11,$M$11:$N$19,2,0)</f>
        <v>0</v>
      </c>
      <c r="K11" s="42">
        <f t="shared" ref="K11:K26" si="1">D11*J11</f>
        <v>0</v>
      </c>
      <c r="M11" s="51" t="s">
        <v>0</v>
      </c>
      <c r="N11" s="52">
        <v>0</v>
      </c>
      <c r="O11" s="50" t="s">
        <v>10</v>
      </c>
    </row>
    <row r="12" spans="1:19" ht="39.950000000000003" customHeight="1" x14ac:dyDescent="0.25">
      <c r="A12" s="92"/>
      <c r="B12" s="73">
        <v>2</v>
      </c>
      <c r="C12" s="71" t="s">
        <v>66</v>
      </c>
      <c r="D12" s="65">
        <v>7.0000000000000001E-3</v>
      </c>
      <c r="E12" s="11" t="s">
        <v>1</v>
      </c>
      <c r="F12" s="90" t="str">
        <f t="shared" si="0"/>
        <v>Entre novo e regular</v>
      </c>
      <c r="G12" s="90"/>
      <c r="H12" s="90"/>
      <c r="I12" s="90"/>
      <c r="J12" s="43">
        <f t="shared" ref="J12:J26" si="2">VLOOKUP(E12,$M$11:$N$19,2,0)</f>
        <v>0.32</v>
      </c>
      <c r="K12" s="44">
        <f t="shared" si="1"/>
        <v>2.2400000000000002E-3</v>
      </c>
      <c r="M12" s="51" t="s">
        <v>1</v>
      </c>
      <c r="N12" s="52">
        <v>0.32</v>
      </c>
      <c r="O12" s="50" t="s">
        <v>11</v>
      </c>
    </row>
    <row r="13" spans="1:19" ht="39.950000000000003" customHeight="1" x14ac:dyDescent="0.25">
      <c r="A13" s="92"/>
      <c r="B13" s="73">
        <v>3</v>
      </c>
      <c r="C13" s="71" t="s">
        <v>67</v>
      </c>
      <c r="D13" s="65">
        <v>0.15</v>
      </c>
      <c r="E13" s="11" t="s">
        <v>2</v>
      </c>
      <c r="F13" s="90" t="str">
        <f t="shared" si="0"/>
        <v>Regular</v>
      </c>
      <c r="G13" s="90"/>
      <c r="H13" s="90"/>
      <c r="I13" s="90"/>
      <c r="J13" s="43">
        <f t="shared" si="2"/>
        <v>2.52</v>
      </c>
      <c r="K13" s="44">
        <f t="shared" si="1"/>
        <v>0.378</v>
      </c>
      <c r="M13" s="51" t="s">
        <v>2</v>
      </c>
      <c r="N13" s="52">
        <v>2.52</v>
      </c>
      <c r="O13" s="50" t="s">
        <v>12</v>
      </c>
    </row>
    <row r="14" spans="1:19" ht="39.950000000000003" customHeight="1" x14ac:dyDescent="0.25">
      <c r="A14" s="92"/>
      <c r="B14" s="73">
        <v>4</v>
      </c>
      <c r="C14" s="71" t="s">
        <v>68</v>
      </c>
      <c r="D14" s="65">
        <v>0.1</v>
      </c>
      <c r="E14" s="11" t="s">
        <v>3</v>
      </c>
      <c r="F14" s="90" t="str">
        <f t="shared" si="0"/>
        <v>Entre regular e reparos simples</v>
      </c>
      <c r="G14" s="90"/>
      <c r="H14" s="90"/>
      <c r="I14" s="90"/>
      <c r="J14" s="43">
        <f t="shared" si="2"/>
        <v>8.09</v>
      </c>
      <c r="K14" s="44">
        <f t="shared" si="1"/>
        <v>0.80900000000000005</v>
      </c>
      <c r="M14" s="51" t="s">
        <v>3</v>
      </c>
      <c r="N14" s="52">
        <v>8.09</v>
      </c>
      <c r="O14" s="50" t="s">
        <v>13</v>
      </c>
    </row>
    <row r="15" spans="1:19" ht="39.950000000000003" customHeight="1" x14ac:dyDescent="0.25">
      <c r="A15" s="92"/>
      <c r="B15" s="73">
        <v>5</v>
      </c>
      <c r="C15" s="71" t="s">
        <v>69</v>
      </c>
      <c r="D15" s="65">
        <v>7.4999999999999997E-2</v>
      </c>
      <c r="E15" s="11" t="s">
        <v>4</v>
      </c>
      <c r="F15" s="90" t="str">
        <f t="shared" si="0"/>
        <v>Reparos simples</v>
      </c>
      <c r="G15" s="90"/>
      <c r="H15" s="90"/>
      <c r="I15" s="90"/>
      <c r="J15" s="43">
        <f t="shared" si="2"/>
        <v>18.100000000000001</v>
      </c>
      <c r="K15" s="44">
        <f t="shared" si="1"/>
        <v>1.3575000000000002</v>
      </c>
      <c r="M15" s="51" t="s">
        <v>4</v>
      </c>
      <c r="N15" s="52">
        <v>18.100000000000001</v>
      </c>
      <c r="O15" s="50" t="s">
        <v>14</v>
      </c>
    </row>
    <row r="16" spans="1:19" ht="39.950000000000003" customHeight="1" x14ac:dyDescent="0.25">
      <c r="A16" s="92"/>
      <c r="B16" s="74">
        <v>6</v>
      </c>
      <c r="C16" s="71" t="s">
        <v>70</v>
      </c>
      <c r="D16" s="65">
        <v>0.04</v>
      </c>
      <c r="E16" s="11" t="s">
        <v>5</v>
      </c>
      <c r="F16" s="90" t="str">
        <f t="shared" si="0"/>
        <v>Entre reparos simples e importantes</v>
      </c>
      <c r="G16" s="90"/>
      <c r="H16" s="90"/>
      <c r="I16" s="90"/>
      <c r="J16" s="43">
        <f t="shared" si="2"/>
        <v>33.200000000000003</v>
      </c>
      <c r="K16" s="44">
        <f t="shared" si="1"/>
        <v>1.3280000000000001</v>
      </c>
      <c r="M16" s="51" t="s">
        <v>5</v>
      </c>
      <c r="N16" s="52">
        <v>33.200000000000003</v>
      </c>
      <c r="O16" s="50" t="s">
        <v>15</v>
      </c>
    </row>
    <row r="17" spans="1:19" ht="39.950000000000003" customHeight="1" x14ac:dyDescent="0.25">
      <c r="A17" s="92"/>
      <c r="B17" s="74">
        <v>7</v>
      </c>
      <c r="C17" s="71" t="s">
        <v>71</v>
      </c>
      <c r="D17" s="65">
        <v>0.12</v>
      </c>
      <c r="E17" s="11" t="s">
        <v>6</v>
      </c>
      <c r="F17" s="90" t="str">
        <f t="shared" si="0"/>
        <v>Reparos importantes</v>
      </c>
      <c r="G17" s="90"/>
      <c r="H17" s="90"/>
      <c r="I17" s="90"/>
      <c r="J17" s="43">
        <f t="shared" si="2"/>
        <v>52.6</v>
      </c>
      <c r="K17" s="44">
        <f t="shared" si="1"/>
        <v>6.3120000000000003</v>
      </c>
      <c r="M17" s="51" t="s">
        <v>6</v>
      </c>
      <c r="N17" s="52">
        <v>52.6</v>
      </c>
      <c r="O17" s="50" t="s">
        <v>16</v>
      </c>
    </row>
    <row r="18" spans="1:19" ht="60" customHeight="1" x14ac:dyDescent="0.25">
      <c r="A18" s="92"/>
      <c r="B18" s="74">
        <v>8</v>
      </c>
      <c r="C18" s="71" t="s">
        <v>72</v>
      </c>
      <c r="D18" s="65">
        <v>0.08</v>
      </c>
      <c r="E18" s="11" t="s">
        <v>7</v>
      </c>
      <c r="F18" s="90" t="str">
        <f t="shared" si="0"/>
        <v>Entre reparos importantes e sem valor</v>
      </c>
      <c r="G18" s="90"/>
      <c r="H18" s="90"/>
      <c r="I18" s="90"/>
      <c r="J18" s="43">
        <f t="shared" si="2"/>
        <v>75.2</v>
      </c>
      <c r="K18" s="44">
        <f t="shared" si="1"/>
        <v>6.016</v>
      </c>
      <c r="M18" s="51" t="s">
        <v>7</v>
      </c>
      <c r="N18" s="52">
        <v>75.2</v>
      </c>
      <c r="O18" s="50" t="s">
        <v>17</v>
      </c>
    </row>
    <row r="19" spans="1:19" ht="39.950000000000003" customHeight="1" x14ac:dyDescent="0.25">
      <c r="A19" s="92"/>
      <c r="B19" s="74">
        <v>9</v>
      </c>
      <c r="C19" s="71" t="s">
        <v>73</v>
      </c>
      <c r="D19" s="65">
        <v>7.0000000000000007E-2</v>
      </c>
      <c r="E19" s="11" t="s">
        <v>8</v>
      </c>
      <c r="F19" s="90" t="str">
        <f t="shared" si="0"/>
        <v>Sem valor</v>
      </c>
      <c r="G19" s="90"/>
      <c r="H19" s="90"/>
      <c r="I19" s="90"/>
      <c r="J19" s="43">
        <f t="shared" si="2"/>
        <v>100</v>
      </c>
      <c r="K19" s="44">
        <f t="shared" si="1"/>
        <v>7.0000000000000009</v>
      </c>
      <c r="M19" s="51" t="s">
        <v>8</v>
      </c>
      <c r="N19" s="52">
        <v>100</v>
      </c>
      <c r="O19" s="50" t="s">
        <v>18</v>
      </c>
    </row>
    <row r="20" spans="1:19" s="2" customFormat="1" ht="39.950000000000003" customHeight="1" x14ac:dyDescent="0.25">
      <c r="A20" s="92"/>
      <c r="B20" s="74">
        <v>10</v>
      </c>
      <c r="C20" s="71" t="s">
        <v>74</v>
      </c>
      <c r="D20" s="65">
        <v>0.03</v>
      </c>
      <c r="E20" s="11" t="s">
        <v>7</v>
      </c>
      <c r="F20" s="90" t="str">
        <f t="shared" si="0"/>
        <v>Entre reparos importantes e sem valor</v>
      </c>
      <c r="G20" s="90"/>
      <c r="H20" s="90"/>
      <c r="I20" s="90"/>
      <c r="J20" s="43">
        <f t="shared" si="2"/>
        <v>75.2</v>
      </c>
      <c r="K20" s="44">
        <f t="shared" si="1"/>
        <v>2.2559999999999998</v>
      </c>
      <c r="M20" s="50"/>
      <c r="N20" s="50"/>
      <c r="O20" s="50"/>
      <c r="P20" s="50"/>
      <c r="Q20" s="50"/>
      <c r="S20" s="3"/>
    </row>
    <row r="21" spans="1:19" s="2" customFormat="1" ht="39.950000000000003" customHeight="1" x14ac:dyDescent="0.25">
      <c r="A21" s="92"/>
      <c r="B21" s="74">
        <v>11</v>
      </c>
      <c r="C21" s="71" t="s">
        <v>75</v>
      </c>
      <c r="D21" s="65">
        <v>4.4999999999999998E-2</v>
      </c>
      <c r="E21" s="11" t="s">
        <v>6</v>
      </c>
      <c r="F21" s="90" t="str">
        <f t="shared" si="0"/>
        <v>Reparos importantes</v>
      </c>
      <c r="G21" s="90"/>
      <c r="H21" s="90"/>
      <c r="I21" s="90"/>
      <c r="J21" s="43">
        <f t="shared" si="2"/>
        <v>52.6</v>
      </c>
      <c r="K21" s="44">
        <f t="shared" si="1"/>
        <v>2.367</v>
      </c>
      <c r="L21" s="12"/>
      <c r="M21" s="50"/>
      <c r="N21" s="50"/>
      <c r="O21" s="50"/>
      <c r="P21" s="50"/>
      <c r="Q21" s="50"/>
      <c r="S21" s="3"/>
    </row>
    <row r="22" spans="1:19" s="2" customFormat="1" ht="39.950000000000003" customHeight="1" x14ac:dyDescent="0.25">
      <c r="A22" s="92"/>
      <c r="B22" s="74">
        <v>12</v>
      </c>
      <c r="C22" s="71" t="s">
        <v>76</v>
      </c>
      <c r="D22" s="65">
        <v>0.01</v>
      </c>
      <c r="E22" s="11" t="s">
        <v>5</v>
      </c>
      <c r="F22" s="90" t="str">
        <f t="shared" si="0"/>
        <v>Entre reparos simples e importantes</v>
      </c>
      <c r="G22" s="90"/>
      <c r="H22" s="90"/>
      <c r="I22" s="90"/>
      <c r="J22" s="43">
        <f t="shared" si="2"/>
        <v>33.200000000000003</v>
      </c>
      <c r="K22" s="44">
        <f t="shared" si="1"/>
        <v>0.33200000000000002</v>
      </c>
      <c r="L22" s="12"/>
      <c r="M22" s="50"/>
      <c r="N22" s="50"/>
      <c r="O22" s="50"/>
      <c r="P22" s="50"/>
      <c r="Q22" s="50"/>
      <c r="S22" s="3"/>
    </row>
    <row r="23" spans="1:19" s="2" customFormat="1" ht="39.950000000000003" customHeight="1" x14ac:dyDescent="0.25">
      <c r="A23" s="92"/>
      <c r="B23" s="74">
        <v>13</v>
      </c>
      <c r="C23" s="71" t="s">
        <v>77</v>
      </c>
      <c r="D23" s="65">
        <v>7.0000000000000007E-2</v>
      </c>
      <c r="E23" s="11" t="s">
        <v>4</v>
      </c>
      <c r="F23" s="90" t="str">
        <f t="shared" si="0"/>
        <v>Reparos simples</v>
      </c>
      <c r="G23" s="90"/>
      <c r="H23" s="90"/>
      <c r="I23" s="90"/>
      <c r="J23" s="43">
        <f t="shared" si="2"/>
        <v>18.100000000000001</v>
      </c>
      <c r="K23" s="44">
        <f t="shared" si="1"/>
        <v>1.2670000000000001</v>
      </c>
      <c r="L23" s="12"/>
      <c r="M23" s="50"/>
      <c r="N23" s="50"/>
      <c r="O23" s="50"/>
      <c r="P23" s="50"/>
      <c r="Q23" s="50"/>
      <c r="S23" s="3"/>
    </row>
    <row r="24" spans="1:19" s="2" customFormat="1" ht="39.950000000000003" customHeight="1" x14ac:dyDescent="0.25">
      <c r="A24" s="92"/>
      <c r="B24" s="74">
        <v>14</v>
      </c>
      <c r="C24" s="71" t="s">
        <v>78</v>
      </c>
      <c r="D24" s="65">
        <v>1.4999999999999999E-2</v>
      </c>
      <c r="E24" s="11" t="s">
        <v>3</v>
      </c>
      <c r="F24" s="90" t="str">
        <f t="shared" si="0"/>
        <v>Entre regular e reparos simples</v>
      </c>
      <c r="G24" s="90"/>
      <c r="H24" s="90"/>
      <c r="I24" s="90"/>
      <c r="J24" s="43">
        <f t="shared" si="2"/>
        <v>8.09</v>
      </c>
      <c r="K24" s="44">
        <f t="shared" si="1"/>
        <v>0.12135</v>
      </c>
      <c r="L24" s="12"/>
      <c r="M24" s="50"/>
      <c r="N24" s="50"/>
      <c r="O24" s="50"/>
      <c r="P24" s="50"/>
      <c r="Q24" s="50"/>
      <c r="S24" s="3"/>
    </row>
    <row r="25" spans="1:19" s="2" customFormat="1" ht="39.950000000000003" customHeight="1" x14ac:dyDescent="0.25">
      <c r="A25" s="92"/>
      <c r="B25" s="74">
        <v>15</v>
      </c>
      <c r="C25" s="71" t="s">
        <v>79</v>
      </c>
      <c r="D25" s="65">
        <v>3.3000000000000002E-2</v>
      </c>
      <c r="E25" s="11" t="s">
        <v>2</v>
      </c>
      <c r="F25" s="90" t="str">
        <f t="shared" si="0"/>
        <v>Regular</v>
      </c>
      <c r="G25" s="90"/>
      <c r="H25" s="90"/>
      <c r="I25" s="90"/>
      <c r="J25" s="43">
        <f t="shared" si="2"/>
        <v>2.52</v>
      </c>
      <c r="K25" s="44">
        <f t="shared" si="1"/>
        <v>8.3159999999999998E-2</v>
      </c>
      <c r="L25" s="12"/>
      <c r="M25" s="50"/>
      <c r="N25" s="50"/>
      <c r="O25" s="50"/>
      <c r="P25" s="50"/>
      <c r="Q25" s="50"/>
      <c r="S25" s="3"/>
    </row>
    <row r="26" spans="1:19" s="2" customFormat="1" ht="39.950000000000003" customHeight="1" x14ac:dyDescent="0.25">
      <c r="A26" s="92"/>
      <c r="B26" s="75">
        <v>16</v>
      </c>
      <c r="C26" s="71" t="s">
        <v>80</v>
      </c>
      <c r="D26" s="65">
        <v>1.7000000000000001E-2</v>
      </c>
      <c r="E26" s="11" t="s">
        <v>1</v>
      </c>
      <c r="F26" s="90" t="str">
        <f t="shared" si="0"/>
        <v>Entre novo e regular</v>
      </c>
      <c r="G26" s="90"/>
      <c r="H26" s="90"/>
      <c r="I26" s="90"/>
      <c r="J26" s="43">
        <f t="shared" si="2"/>
        <v>0.32</v>
      </c>
      <c r="K26" s="44">
        <f t="shared" si="1"/>
        <v>5.4400000000000004E-3</v>
      </c>
      <c r="L26" s="12"/>
      <c r="M26" s="50"/>
      <c r="N26" s="50"/>
      <c r="O26" s="50"/>
      <c r="P26" s="50"/>
      <c r="Q26" s="50"/>
      <c r="S26" s="3"/>
    </row>
    <row r="27" spans="1:19" s="2" customFormat="1" ht="39.950000000000003" customHeight="1" x14ac:dyDescent="0.25">
      <c r="A27" s="92"/>
      <c r="B27" s="74">
        <v>17</v>
      </c>
      <c r="C27" s="66" t="s">
        <v>81</v>
      </c>
      <c r="D27" s="70">
        <v>1.4999999999999999E-2</v>
      </c>
      <c r="E27" s="60" t="s">
        <v>0</v>
      </c>
      <c r="F27" s="90" t="str">
        <f>VLOOKUP(E27,$M$11:$O$19,3,0)</f>
        <v>Novo</v>
      </c>
      <c r="G27" s="90"/>
      <c r="H27" s="90"/>
      <c r="I27" s="90"/>
      <c r="J27" s="43">
        <f>VLOOKUP(E27,$M$11:$N$19,2,0)</f>
        <v>0</v>
      </c>
      <c r="K27" s="44">
        <f>D27*J27</f>
        <v>0</v>
      </c>
      <c r="L27" s="12"/>
      <c r="M27" s="50"/>
      <c r="N27" s="50"/>
      <c r="O27" s="50"/>
      <c r="P27" s="50"/>
      <c r="Q27" s="50"/>
      <c r="S27" s="3"/>
    </row>
    <row r="28" spans="1:19" s="2" customFormat="1" ht="39.950000000000003" customHeight="1" x14ac:dyDescent="0.25">
      <c r="A28" s="92"/>
      <c r="B28" s="76">
        <v>18</v>
      </c>
      <c r="C28" s="71" t="s">
        <v>82</v>
      </c>
      <c r="D28" s="65">
        <v>3.5000000000000003E-2</v>
      </c>
      <c r="E28" s="11" t="s">
        <v>1</v>
      </c>
      <c r="F28" s="96" t="str">
        <f t="shared" ref="F28:F31" si="3">VLOOKUP(E28,$M$11:$O$19,3,0)</f>
        <v>Entre novo e regular</v>
      </c>
      <c r="G28" s="96"/>
      <c r="H28" s="96"/>
      <c r="I28" s="96"/>
      <c r="J28" s="56">
        <f t="shared" ref="J28:J31" si="4">VLOOKUP(E28,$M$11:$N$19,2,0)</f>
        <v>0.32</v>
      </c>
      <c r="K28" s="59">
        <f t="shared" ref="K28:K31" si="5">D28*J28</f>
        <v>1.1200000000000002E-2</v>
      </c>
      <c r="L28" s="12"/>
      <c r="M28" s="50"/>
      <c r="N28" s="50"/>
      <c r="O28" s="50"/>
      <c r="P28" s="50"/>
      <c r="Q28" s="50"/>
      <c r="S28" s="3"/>
    </row>
    <row r="29" spans="1:19" s="2" customFormat="1" ht="39.950000000000003" customHeight="1" x14ac:dyDescent="0.25">
      <c r="A29" s="92"/>
      <c r="B29" s="75">
        <v>19</v>
      </c>
      <c r="C29" s="71" t="s">
        <v>83</v>
      </c>
      <c r="D29" s="65">
        <v>0.01</v>
      </c>
      <c r="E29" s="11" t="s">
        <v>2</v>
      </c>
      <c r="F29" s="90" t="str">
        <f t="shared" si="3"/>
        <v>Regular</v>
      </c>
      <c r="G29" s="90"/>
      <c r="H29" s="90"/>
      <c r="I29" s="90"/>
      <c r="J29" s="43">
        <f t="shared" si="4"/>
        <v>2.52</v>
      </c>
      <c r="K29" s="44">
        <f t="shared" si="5"/>
        <v>2.52E-2</v>
      </c>
      <c r="L29" s="12"/>
      <c r="M29" s="50"/>
      <c r="N29" s="50"/>
      <c r="O29" s="50"/>
      <c r="P29" s="50"/>
      <c r="Q29" s="50"/>
      <c r="S29" s="3"/>
    </row>
    <row r="30" spans="1:19" s="2" customFormat="1" ht="60" customHeight="1" x14ac:dyDescent="0.25">
      <c r="A30" s="92"/>
      <c r="B30" s="75">
        <v>20</v>
      </c>
      <c r="C30" s="71" t="s">
        <v>84</v>
      </c>
      <c r="D30" s="65">
        <v>2.5000000000000001E-2</v>
      </c>
      <c r="E30" s="11" t="s">
        <v>3</v>
      </c>
      <c r="F30" s="90" t="str">
        <f t="shared" si="3"/>
        <v>Entre regular e reparos simples</v>
      </c>
      <c r="G30" s="90"/>
      <c r="H30" s="90"/>
      <c r="I30" s="90"/>
      <c r="J30" s="43">
        <f t="shared" si="4"/>
        <v>8.09</v>
      </c>
      <c r="K30" s="44">
        <f t="shared" si="5"/>
        <v>0.20225000000000001</v>
      </c>
      <c r="L30" s="12"/>
      <c r="M30" s="50"/>
      <c r="N30" s="50"/>
      <c r="O30" s="50"/>
      <c r="P30" s="50"/>
      <c r="Q30" s="50"/>
      <c r="S30" s="3"/>
    </row>
    <row r="31" spans="1:19" s="2" customFormat="1" ht="39.950000000000003" customHeight="1" thickBot="1" x14ac:dyDescent="0.3">
      <c r="A31" s="93"/>
      <c r="B31" s="77">
        <v>21</v>
      </c>
      <c r="C31" s="78" t="s">
        <v>85</v>
      </c>
      <c r="D31" s="79">
        <v>1.2999999999999999E-2</v>
      </c>
      <c r="E31" s="61" t="s">
        <v>4</v>
      </c>
      <c r="F31" s="105" t="str">
        <f t="shared" si="3"/>
        <v>Reparos simples</v>
      </c>
      <c r="G31" s="105"/>
      <c r="H31" s="105"/>
      <c r="I31" s="105"/>
      <c r="J31" s="45">
        <f t="shared" si="4"/>
        <v>18.100000000000001</v>
      </c>
      <c r="K31" s="46">
        <f t="shared" si="5"/>
        <v>0.23530000000000001</v>
      </c>
      <c r="L31" s="12"/>
      <c r="M31" s="50"/>
      <c r="N31" s="50"/>
      <c r="O31" s="50"/>
      <c r="P31" s="50"/>
      <c r="Q31" s="50"/>
      <c r="S31" s="3"/>
    </row>
    <row r="32" spans="1:19" s="2" customFormat="1" ht="20.100000000000001" customHeight="1" x14ac:dyDescent="0.25">
      <c r="A32" s="122" t="s">
        <v>129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"/>
      <c r="M32" s="50"/>
      <c r="N32" s="50"/>
      <c r="O32" s="50"/>
      <c r="P32" s="50"/>
      <c r="Q32" s="50"/>
      <c r="S32" s="3"/>
    </row>
    <row r="33" spans="1:19" s="2" customFormat="1" ht="20.100000000000001" customHeight="1" x14ac:dyDescent="0.25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"/>
      <c r="M33" s="50"/>
      <c r="N33" s="50"/>
      <c r="O33" s="50"/>
      <c r="P33" s="50"/>
      <c r="Q33" s="50"/>
      <c r="S33" s="3"/>
    </row>
    <row r="34" spans="1:19" s="2" customFormat="1" ht="20.100000000000001" customHeight="1" x14ac:dyDescent="0.25">
      <c r="A34" s="3"/>
      <c r="B34" s="3"/>
      <c r="C34" s="15" t="s">
        <v>42</v>
      </c>
      <c r="D34" s="30">
        <f>SUM(D11:D31)</f>
        <v>1</v>
      </c>
      <c r="E34" s="3"/>
      <c r="F34" s="3"/>
      <c r="G34" s="3"/>
      <c r="H34" s="3"/>
      <c r="I34" s="3"/>
      <c r="J34" s="3"/>
      <c r="K34" s="3"/>
      <c r="L34" s="12"/>
      <c r="M34" s="50"/>
      <c r="N34" s="50"/>
      <c r="O34" s="50"/>
      <c r="P34" s="50"/>
      <c r="Q34" s="50"/>
      <c r="S34" s="3"/>
    </row>
    <row r="35" spans="1:19" s="2" customFormat="1" ht="20.100000000000001" customHeight="1" x14ac:dyDescent="0.25">
      <c r="A35" s="96" t="s">
        <v>32</v>
      </c>
      <c r="B35" s="96"/>
      <c r="C35" s="96"/>
      <c r="D35" s="96"/>
      <c r="E35" s="96"/>
      <c r="F35" s="96"/>
      <c r="G35" s="96"/>
      <c r="H35" s="96"/>
      <c r="I35" s="96"/>
      <c r="J35" s="96"/>
      <c r="K35" s="31">
        <f>SUM(K11:K31)</f>
        <v>30.108639999999998</v>
      </c>
      <c r="M35" s="50"/>
      <c r="N35" s="50"/>
      <c r="O35" s="50"/>
      <c r="P35" s="50"/>
      <c r="Q35" s="50"/>
      <c r="S35" s="3"/>
    </row>
    <row r="36" spans="1:19" s="2" customFormat="1" ht="20.100000000000001" customHeight="1" x14ac:dyDescent="0.25">
      <c r="A36" s="97" t="s">
        <v>117</v>
      </c>
      <c r="B36" s="97"/>
      <c r="C36" s="97"/>
      <c r="D36" s="97"/>
      <c r="E36" s="97"/>
      <c r="F36" s="97"/>
      <c r="G36" s="97"/>
      <c r="H36" s="97"/>
      <c r="I36" s="97"/>
      <c r="J36" s="97"/>
      <c r="K36" s="16"/>
      <c r="M36" s="50"/>
      <c r="N36" s="50"/>
      <c r="O36" s="50"/>
      <c r="P36" s="50"/>
      <c r="Q36" s="50"/>
      <c r="S36" s="3"/>
    </row>
    <row r="37" spans="1:19" s="2" customFormat="1" ht="20.100000000000001" customHeight="1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32">
        <f>K35</f>
        <v>30.108639999999998</v>
      </c>
      <c r="M37" s="50"/>
      <c r="N37" s="50"/>
      <c r="O37" s="50"/>
      <c r="P37" s="50"/>
      <c r="Q37" s="50"/>
      <c r="S37" s="3"/>
    </row>
    <row r="38" spans="1:19" s="2" customFormat="1" ht="20.100000000000001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18"/>
      <c r="M38" s="50"/>
      <c r="N38" s="50"/>
      <c r="O38" s="50"/>
      <c r="P38" s="50"/>
      <c r="Q38" s="50"/>
      <c r="S38" s="3"/>
    </row>
    <row r="39" spans="1:19" s="2" customFormat="1" ht="20.100000000000001" customHeight="1" thickBot="1" x14ac:dyDescent="0.3">
      <c r="A39" s="98" t="s">
        <v>19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M39" s="50"/>
      <c r="N39" s="50"/>
      <c r="O39" s="50"/>
      <c r="P39" s="50"/>
      <c r="Q39" s="50"/>
      <c r="S39" s="3"/>
    </row>
    <row r="40" spans="1:19" s="2" customFormat="1" ht="20.100000000000001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M40" s="50"/>
      <c r="N40" s="50"/>
      <c r="O40" s="50"/>
      <c r="P40" s="50"/>
      <c r="Q40" s="50"/>
      <c r="S40" s="3"/>
    </row>
    <row r="41" spans="1:19" s="2" customFormat="1" ht="20.100000000000001" customHeight="1" x14ac:dyDescent="0.25">
      <c r="A41" s="95" t="s">
        <v>20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M41" s="50"/>
      <c r="N41" s="50"/>
      <c r="O41" s="50"/>
      <c r="P41" s="50"/>
      <c r="Q41" s="50"/>
      <c r="S41" s="3"/>
    </row>
    <row r="42" spans="1:19" s="2" customFormat="1" ht="20.100000000000001" customHeight="1" x14ac:dyDescent="0.25">
      <c r="A42" s="119"/>
      <c r="B42" s="119"/>
      <c r="C42" s="119"/>
      <c r="D42" s="119"/>
      <c r="E42" s="119"/>
      <c r="F42" s="119"/>
      <c r="G42" s="119"/>
      <c r="H42" s="119"/>
      <c r="I42" s="3"/>
      <c r="J42" s="3"/>
      <c r="K42" s="3"/>
      <c r="M42" s="50"/>
      <c r="N42" s="50"/>
      <c r="O42" s="50"/>
      <c r="P42" s="50"/>
      <c r="Q42" s="50"/>
      <c r="S42" s="3"/>
    </row>
    <row r="43" spans="1:19" s="2" customFormat="1" ht="20.100000000000001" customHeight="1" x14ac:dyDescent="0.25">
      <c r="A43" s="119"/>
      <c r="B43" s="119"/>
      <c r="C43" s="119"/>
      <c r="D43" s="119"/>
      <c r="E43" s="119"/>
      <c r="F43" s="119"/>
      <c r="G43" s="119"/>
      <c r="H43" s="119"/>
      <c r="I43" s="16" t="s">
        <v>46</v>
      </c>
      <c r="J43" s="22" t="s">
        <v>22</v>
      </c>
      <c r="K43" s="80">
        <v>25</v>
      </c>
      <c r="M43" s="50"/>
      <c r="N43" s="50"/>
      <c r="O43" s="50"/>
      <c r="P43" s="50"/>
      <c r="Q43" s="50"/>
      <c r="S43" s="3"/>
    </row>
    <row r="44" spans="1:19" s="2" customFormat="1" ht="20.100000000000001" customHeight="1" x14ac:dyDescent="0.25">
      <c r="A44" s="119"/>
      <c r="B44" s="119"/>
      <c r="C44" s="119"/>
      <c r="D44" s="119"/>
      <c r="E44" s="119"/>
      <c r="F44" s="119"/>
      <c r="G44" s="119"/>
      <c r="H44" s="119"/>
      <c r="I44" s="16"/>
      <c r="J44" s="20" t="s">
        <v>23</v>
      </c>
      <c r="K44" s="81">
        <v>60</v>
      </c>
      <c r="M44" s="50"/>
      <c r="N44" s="50"/>
      <c r="O44" s="50"/>
      <c r="P44" s="50"/>
      <c r="Q44" s="50"/>
      <c r="S44" s="3"/>
    </row>
    <row r="45" spans="1:19" s="2" customFormat="1" ht="20.100000000000001" customHeight="1" x14ac:dyDescent="0.25">
      <c r="A45" s="119"/>
      <c r="B45" s="119"/>
      <c r="C45" s="119"/>
      <c r="D45" s="119"/>
      <c r="E45" s="119"/>
      <c r="F45" s="119"/>
      <c r="G45" s="119"/>
      <c r="H45" s="119"/>
      <c r="I45" s="16"/>
      <c r="J45" s="54" t="s">
        <v>54</v>
      </c>
      <c r="K45" s="24">
        <f>1/2*((K43/K44)+(K43^2/K44^2))</f>
        <v>0.2951388888888889</v>
      </c>
      <c r="M45" s="50"/>
      <c r="N45" s="50"/>
      <c r="O45" s="50"/>
      <c r="P45" s="50"/>
      <c r="Q45" s="50"/>
      <c r="S45" s="3"/>
    </row>
    <row r="46" spans="1:19" s="2" customFormat="1" ht="20.100000000000001" customHeight="1" x14ac:dyDescent="0.25">
      <c r="A46" s="119"/>
      <c r="B46" s="119"/>
      <c r="C46" s="119"/>
      <c r="D46" s="119"/>
      <c r="E46" s="119"/>
      <c r="F46" s="119"/>
      <c r="G46" s="119"/>
      <c r="H46" s="119"/>
      <c r="I46" s="16"/>
      <c r="J46" s="54" t="s">
        <v>47</v>
      </c>
      <c r="K46" s="34">
        <f>K35</f>
        <v>30.108639999999998</v>
      </c>
      <c r="M46" s="50"/>
      <c r="N46" s="50"/>
      <c r="O46" s="50"/>
      <c r="P46" s="50"/>
      <c r="Q46" s="50"/>
      <c r="S46" s="3"/>
    </row>
    <row r="47" spans="1:19" s="2" customFormat="1" ht="20.100000000000001" customHeight="1" x14ac:dyDescent="0.25">
      <c r="A47" s="119"/>
      <c r="B47" s="119"/>
      <c r="C47" s="119"/>
      <c r="D47" s="119"/>
      <c r="E47" s="119"/>
      <c r="F47" s="119"/>
      <c r="G47" s="119"/>
      <c r="H47" s="119"/>
      <c r="I47" s="16"/>
      <c r="J47" s="3"/>
      <c r="K47" s="3"/>
      <c r="M47" s="50"/>
      <c r="N47" s="50"/>
      <c r="O47" s="50"/>
      <c r="P47" s="50"/>
      <c r="Q47" s="50"/>
      <c r="S47" s="3"/>
    </row>
    <row r="48" spans="1:19" s="2" customFormat="1" ht="20.100000000000001" customHeight="1" x14ac:dyDescent="0.25">
      <c r="A48" s="119"/>
      <c r="B48" s="119"/>
      <c r="C48" s="119"/>
      <c r="D48" s="119"/>
      <c r="E48" s="119"/>
      <c r="F48" s="119"/>
      <c r="G48" s="119"/>
      <c r="H48" s="119"/>
      <c r="I48" s="16"/>
      <c r="J48" s="3"/>
      <c r="K48" s="3"/>
      <c r="M48" s="50"/>
      <c r="N48" s="50"/>
      <c r="O48" s="50"/>
      <c r="P48" s="50"/>
      <c r="Q48" s="50"/>
      <c r="S48" s="3"/>
    </row>
    <row r="49" spans="1:19" s="2" customFormat="1" ht="20.100000000000001" customHeight="1" x14ac:dyDescent="0.25">
      <c r="A49" s="119"/>
      <c r="B49" s="119"/>
      <c r="C49" s="119"/>
      <c r="D49" s="119"/>
      <c r="E49" s="119"/>
      <c r="F49" s="119"/>
      <c r="G49" s="119"/>
      <c r="H49" s="119"/>
      <c r="I49" s="16" t="s">
        <v>48</v>
      </c>
      <c r="J49" s="22" t="s">
        <v>49</v>
      </c>
      <c r="K49" s="33">
        <f>K45+((1-K45)*(K46/100))</f>
        <v>0.5073629833333333</v>
      </c>
      <c r="M49" s="50"/>
      <c r="N49" s="50"/>
      <c r="O49" s="50"/>
      <c r="P49" s="50"/>
      <c r="Q49" s="50"/>
      <c r="S49" s="3"/>
    </row>
    <row r="50" spans="1:19" s="2" customFormat="1" ht="20.100000000000001" customHeight="1" x14ac:dyDescent="0.25">
      <c r="A50" s="119"/>
      <c r="B50" s="119"/>
      <c r="C50" s="119"/>
      <c r="D50" s="119"/>
      <c r="E50" s="119"/>
      <c r="F50" s="119"/>
      <c r="G50" s="119"/>
      <c r="H50" s="119"/>
      <c r="I50" s="16"/>
      <c r="J50" s="20"/>
      <c r="K50" s="37"/>
      <c r="M50" s="50"/>
      <c r="N50" s="50"/>
      <c r="O50" s="50"/>
      <c r="P50" s="50"/>
      <c r="Q50" s="50"/>
      <c r="S50" s="3"/>
    </row>
    <row r="51" spans="1:19" s="2" customFormat="1" ht="20.100000000000001" customHeight="1" x14ac:dyDescent="0.25">
      <c r="A51" s="119"/>
      <c r="B51" s="119"/>
      <c r="C51" s="119"/>
      <c r="D51" s="119"/>
      <c r="E51" s="119"/>
      <c r="F51" s="119"/>
      <c r="G51" s="119"/>
      <c r="H51" s="119"/>
      <c r="I51" s="16"/>
      <c r="J51" s="20"/>
      <c r="K51" s="37"/>
      <c r="M51" s="50"/>
      <c r="N51" s="50"/>
      <c r="O51" s="50"/>
      <c r="P51" s="50"/>
      <c r="Q51" s="50"/>
      <c r="S51" s="3"/>
    </row>
    <row r="52" spans="1:19" s="2" customFormat="1" ht="20.100000000000001" customHeight="1" x14ac:dyDescent="0.25">
      <c r="A52" s="119"/>
      <c r="B52" s="119"/>
      <c r="C52" s="119"/>
      <c r="D52" s="119"/>
      <c r="E52" s="119"/>
      <c r="F52" s="119"/>
      <c r="G52" s="119"/>
      <c r="H52" s="119"/>
      <c r="I52" s="16"/>
      <c r="J52" s="20"/>
      <c r="K52" s="37"/>
      <c r="M52" s="50"/>
      <c r="N52" s="50"/>
      <c r="O52" s="50"/>
      <c r="P52" s="50"/>
      <c r="Q52" s="50"/>
      <c r="S52" s="3"/>
    </row>
    <row r="53" spans="1:19" s="2" customFormat="1" ht="20.100000000000001" customHeight="1" x14ac:dyDescent="0.25">
      <c r="A53" s="119"/>
      <c r="B53" s="119"/>
      <c r="C53" s="119"/>
      <c r="D53" s="119"/>
      <c r="E53" s="119"/>
      <c r="F53" s="119"/>
      <c r="G53" s="119"/>
      <c r="H53" s="119"/>
      <c r="I53" s="16"/>
      <c r="J53" s="20"/>
      <c r="K53" s="37"/>
      <c r="M53" s="50"/>
      <c r="N53" s="50"/>
      <c r="O53" s="50"/>
      <c r="P53" s="50"/>
      <c r="Q53" s="50"/>
      <c r="S53" s="3"/>
    </row>
    <row r="54" spans="1:19" s="2" customFormat="1" ht="20.100000000000001" customHeight="1" x14ac:dyDescent="0.25">
      <c r="A54" s="3"/>
      <c r="B54" s="3"/>
      <c r="C54" s="21"/>
      <c r="D54" s="21"/>
      <c r="E54" s="21"/>
      <c r="I54" s="16"/>
      <c r="J54" s="20"/>
      <c r="K54" s="37"/>
      <c r="M54" s="50"/>
      <c r="N54" s="50"/>
      <c r="O54" s="50"/>
      <c r="P54" s="50"/>
      <c r="Q54" s="50"/>
      <c r="S54" s="3"/>
    </row>
    <row r="55" spans="1:19" s="2" customFormat="1" ht="20.100000000000001" customHeight="1" x14ac:dyDescent="0.25">
      <c r="A55" s="95" t="s">
        <v>118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M55" s="50"/>
      <c r="N55" s="50"/>
      <c r="O55" s="50"/>
      <c r="P55" s="50"/>
      <c r="Q55" s="50"/>
      <c r="S55" s="3"/>
    </row>
    <row r="56" spans="1:19" s="2" customFormat="1" ht="20.100000000000001" customHeight="1" x14ac:dyDescent="0.35">
      <c r="A56" s="3"/>
      <c r="B56" s="3"/>
      <c r="C56" s="3"/>
      <c r="D56" s="3"/>
      <c r="E56" s="3"/>
      <c r="F56" s="22" t="s">
        <v>119</v>
      </c>
      <c r="G56" s="55" t="s">
        <v>50</v>
      </c>
      <c r="H56" s="17"/>
      <c r="I56" s="99" t="s">
        <v>120</v>
      </c>
      <c r="J56" s="99"/>
      <c r="K56" s="30">
        <f>-K49</f>
        <v>-0.5073629833333333</v>
      </c>
      <c r="M56" s="50"/>
      <c r="N56" s="50"/>
      <c r="O56" s="50"/>
      <c r="P56" s="50"/>
      <c r="Q56" s="50"/>
      <c r="S56" s="3"/>
    </row>
    <row r="58" spans="1:19" s="2" customFormat="1" ht="20.100000000000001" customHeight="1" x14ac:dyDescent="0.25">
      <c r="A58" s="95" t="s">
        <v>121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M58" s="50"/>
      <c r="N58" s="50"/>
      <c r="O58" s="50"/>
      <c r="P58" s="50"/>
      <c r="Q58" s="50"/>
      <c r="S58" s="3"/>
    </row>
    <row r="59" spans="1:19" s="2" customFormat="1" ht="20.100000000000001" customHeight="1" x14ac:dyDescent="0.35">
      <c r="A59" s="3"/>
      <c r="B59" s="3"/>
      <c r="C59" s="3"/>
      <c r="D59" s="3"/>
      <c r="E59" s="3"/>
      <c r="F59" s="22" t="s">
        <v>122</v>
      </c>
      <c r="G59" s="57" t="s">
        <v>123</v>
      </c>
      <c r="H59" s="17"/>
      <c r="I59" s="99" t="s">
        <v>124</v>
      </c>
      <c r="J59" s="99"/>
      <c r="K59" s="31">
        <f>1+K56</f>
        <v>0.4926370166666667</v>
      </c>
      <c r="M59" s="50"/>
      <c r="N59" s="50"/>
      <c r="O59" s="50"/>
      <c r="P59" s="50"/>
      <c r="Q59" s="50"/>
      <c r="S59" s="3"/>
    </row>
    <row r="61" spans="1:19" s="2" customFormat="1" ht="20.100000000000001" customHeight="1" thickBot="1" x14ac:dyDescent="0.3">
      <c r="A61" s="98" t="s">
        <v>125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M61" s="50"/>
      <c r="N61" s="50"/>
      <c r="O61" s="50"/>
      <c r="P61" s="50"/>
      <c r="Q61" s="50"/>
      <c r="S61" s="3"/>
    </row>
    <row r="62" spans="1:19" s="2" customFormat="1" ht="20.100000000000001" customHeight="1" x14ac:dyDescent="0.25">
      <c r="A62" s="95" t="s">
        <v>24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M62" s="50"/>
      <c r="N62" s="50"/>
      <c r="O62" s="50"/>
      <c r="P62" s="50"/>
      <c r="Q62" s="50"/>
      <c r="S62" s="3"/>
    </row>
    <row r="63" spans="1:19" s="2" customFormat="1" ht="20.100000000000001" customHeight="1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M63" s="50"/>
      <c r="N63" s="50"/>
      <c r="O63" s="50"/>
      <c r="P63" s="50"/>
      <c r="Q63" s="50"/>
      <c r="S63" s="3"/>
    </row>
    <row r="64" spans="1:19" s="2" customFormat="1" ht="20.100000000000001" customHeight="1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M64" s="50"/>
      <c r="N64" s="50"/>
      <c r="O64" s="50"/>
      <c r="P64" s="50"/>
      <c r="Q64" s="50"/>
      <c r="S64" s="3"/>
    </row>
    <row r="66" spans="1:19" s="2" customFormat="1" ht="20.100000000000001" customHeight="1" x14ac:dyDescent="0.25">
      <c r="A66" s="97" t="s">
        <v>52</v>
      </c>
      <c r="B66" s="97"/>
      <c r="C66" s="97"/>
      <c r="D66" s="97"/>
      <c r="E66" s="97"/>
      <c r="F66" s="97"/>
      <c r="G66" s="97"/>
      <c r="H66" s="97"/>
      <c r="I66" s="97"/>
      <c r="J66" s="102">
        <v>115.2</v>
      </c>
      <c r="K66" s="102"/>
      <c r="M66" s="50"/>
      <c r="N66" s="50"/>
      <c r="O66" s="50"/>
      <c r="P66" s="50"/>
      <c r="Q66" s="50"/>
      <c r="S66" s="3"/>
    </row>
    <row r="67" spans="1:19" s="2" customFormat="1" ht="20.100000000000001" customHeight="1" x14ac:dyDescent="0.25">
      <c r="A67" s="97" t="s">
        <v>53</v>
      </c>
      <c r="B67" s="97"/>
      <c r="C67" s="97"/>
      <c r="D67" s="97"/>
      <c r="E67" s="97"/>
      <c r="F67" s="97"/>
      <c r="G67" s="97"/>
      <c r="H67" s="97"/>
      <c r="I67" s="97"/>
      <c r="J67" s="103">
        <v>1912.83</v>
      </c>
      <c r="K67" s="103"/>
      <c r="M67" s="50"/>
      <c r="N67" s="50"/>
      <c r="O67" s="50"/>
      <c r="P67" s="50"/>
      <c r="Q67" s="50"/>
      <c r="S67" s="3"/>
    </row>
    <row r="68" spans="1:19" s="2" customFormat="1" ht="20.100000000000001" customHeight="1" x14ac:dyDescent="0.25">
      <c r="A68" s="97" t="s">
        <v>25</v>
      </c>
      <c r="B68" s="97"/>
      <c r="C68" s="97"/>
      <c r="D68" s="97"/>
      <c r="E68" s="97"/>
      <c r="F68" s="97"/>
      <c r="G68" s="97"/>
      <c r="H68" s="97"/>
      <c r="I68" s="97"/>
      <c r="J68" s="101">
        <f>J66*J67</f>
        <v>220358.016</v>
      </c>
      <c r="K68" s="101"/>
      <c r="M68" s="50"/>
      <c r="N68" s="50"/>
      <c r="O68" s="50"/>
      <c r="P68" s="50"/>
      <c r="Q68" s="50"/>
      <c r="S68" s="3"/>
    </row>
    <row r="69" spans="1:19" s="2" customFormat="1" ht="20.100000000000001" customHeight="1" x14ac:dyDescent="0.25">
      <c r="A69" s="106" t="s">
        <v>26</v>
      </c>
      <c r="B69" s="106"/>
      <c r="C69" s="106"/>
      <c r="D69" s="106"/>
      <c r="E69" s="82">
        <v>0.2</v>
      </c>
      <c r="F69" s="23"/>
      <c r="G69" s="23"/>
      <c r="H69" s="23"/>
      <c r="I69" s="23"/>
      <c r="J69" s="107">
        <f>J68*E69</f>
        <v>44071.603200000005</v>
      </c>
      <c r="K69" s="107"/>
      <c r="M69" s="50"/>
      <c r="N69" s="50"/>
      <c r="O69" s="50"/>
      <c r="P69" s="50"/>
      <c r="Q69" s="50"/>
      <c r="S69" s="3"/>
    </row>
    <row r="70" spans="1:19" s="2" customFormat="1" ht="20.100000000000001" customHeight="1" thickBot="1" x14ac:dyDescent="0.3">
      <c r="A70" s="104" t="s">
        <v>21</v>
      </c>
      <c r="B70" s="104"/>
      <c r="C70" s="104"/>
      <c r="D70" s="104"/>
      <c r="E70" s="104"/>
      <c r="F70" s="104"/>
      <c r="G70" s="104"/>
      <c r="H70" s="104"/>
      <c r="I70" s="104"/>
      <c r="J70" s="100">
        <f>J68-J69</f>
        <v>176286.41279999999</v>
      </c>
      <c r="K70" s="100"/>
      <c r="M70" s="50"/>
      <c r="N70" s="50"/>
      <c r="O70" s="50"/>
      <c r="P70" s="50"/>
      <c r="Q70" s="50"/>
      <c r="S70" s="3"/>
    </row>
    <row r="71" spans="1:19" s="50" customFormat="1" ht="20.100000000000001" customHeight="1" x14ac:dyDescent="0.25">
      <c r="A71" s="97" t="s">
        <v>27</v>
      </c>
      <c r="B71" s="97"/>
      <c r="C71" s="97"/>
      <c r="D71" s="97"/>
      <c r="E71" s="97"/>
      <c r="F71" s="97"/>
      <c r="G71" s="97"/>
      <c r="H71" s="97"/>
      <c r="I71" s="97"/>
      <c r="J71" s="101">
        <f>J70</f>
        <v>176286.41279999999</v>
      </c>
      <c r="K71" s="101"/>
      <c r="L71" s="2"/>
      <c r="M71" s="53"/>
      <c r="N71" s="52"/>
      <c r="R71" s="2"/>
      <c r="S71" s="3"/>
    </row>
    <row r="72" spans="1:19" s="50" customFormat="1" ht="20.100000000000001" customHeight="1" x14ac:dyDescent="0.25">
      <c r="A72" s="106" t="s">
        <v>28</v>
      </c>
      <c r="B72" s="106"/>
      <c r="C72" s="106"/>
      <c r="D72" s="106"/>
      <c r="E72" s="106"/>
      <c r="F72" s="106"/>
      <c r="G72" s="106"/>
      <c r="H72" s="106"/>
      <c r="I72" s="106"/>
      <c r="J72" s="23"/>
      <c r="K72" s="34">
        <f>K59</f>
        <v>0.4926370166666667</v>
      </c>
      <c r="L72" s="2"/>
      <c r="M72" s="52"/>
      <c r="N72" s="52"/>
      <c r="R72" s="2"/>
      <c r="S72" s="3"/>
    </row>
    <row r="73" spans="1:19" s="50" customFormat="1" ht="20.100000000000001" customHeight="1" thickBot="1" x14ac:dyDescent="0.3">
      <c r="A73" s="104" t="s">
        <v>29</v>
      </c>
      <c r="B73" s="104"/>
      <c r="C73" s="104"/>
      <c r="D73" s="104"/>
      <c r="E73" s="104"/>
      <c r="F73" s="104"/>
      <c r="G73" s="104"/>
      <c r="H73" s="104"/>
      <c r="I73" s="104"/>
      <c r="J73" s="100">
        <f>J71*K72</f>
        <v>86845.212480660484</v>
      </c>
      <c r="K73" s="100"/>
      <c r="L73" s="2"/>
      <c r="M73" s="52"/>
      <c r="N73" s="52"/>
      <c r="R73" s="2"/>
      <c r="S73" s="3"/>
    </row>
    <row r="74" spans="1:19" s="50" customFormat="1" ht="20.100000000000001" customHeight="1" x14ac:dyDescent="0.25">
      <c r="A74" s="97" t="s">
        <v>29</v>
      </c>
      <c r="B74" s="97"/>
      <c r="C74" s="97"/>
      <c r="D74" s="97"/>
      <c r="E74" s="97"/>
      <c r="F74" s="97"/>
      <c r="G74" s="97"/>
      <c r="H74" s="97"/>
      <c r="I74" s="97"/>
      <c r="J74" s="101">
        <f>J73</f>
        <v>86845.212480660484</v>
      </c>
      <c r="K74" s="101"/>
      <c r="L74" s="2"/>
      <c r="R74" s="2"/>
      <c r="S74" s="3"/>
    </row>
    <row r="75" spans="1:19" s="50" customFormat="1" ht="20.100000000000001" customHeight="1" x14ac:dyDescent="0.25">
      <c r="A75" s="106" t="s">
        <v>30</v>
      </c>
      <c r="B75" s="106"/>
      <c r="C75" s="106"/>
      <c r="D75" s="106"/>
      <c r="E75" s="106"/>
      <c r="F75" s="106"/>
      <c r="G75" s="106"/>
      <c r="H75" s="106"/>
      <c r="I75" s="106"/>
      <c r="J75" s="107">
        <f>J69</f>
        <v>44071.603200000005</v>
      </c>
      <c r="K75" s="107"/>
      <c r="L75" s="2"/>
      <c r="R75" s="2"/>
      <c r="S75" s="3"/>
    </row>
    <row r="76" spans="1:19" s="50" customFormat="1" ht="20.100000000000001" customHeight="1" thickBot="1" x14ac:dyDescent="0.3">
      <c r="A76" s="104" t="s">
        <v>31</v>
      </c>
      <c r="B76" s="104"/>
      <c r="C76" s="104"/>
      <c r="D76" s="104"/>
      <c r="E76" s="104"/>
      <c r="F76" s="104"/>
      <c r="G76" s="104"/>
      <c r="H76" s="104"/>
      <c r="I76" s="104"/>
      <c r="J76" s="100">
        <f>J74+J75</f>
        <v>130916.81568066048</v>
      </c>
      <c r="K76" s="100"/>
      <c r="L76" s="2"/>
      <c r="R76" s="2"/>
      <c r="S76" s="3"/>
    </row>
    <row r="77" spans="1:19" s="50" customFormat="1" ht="20.100000000000001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6"/>
      <c r="K77" s="36"/>
      <c r="L77" s="2"/>
      <c r="R77" s="2"/>
      <c r="S77" s="3"/>
    </row>
    <row r="78" spans="1:19" s="50" customFormat="1" ht="20.100000000000001" customHeight="1" x14ac:dyDescent="0.25">
      <c r="A78" s="3" t="s">
        <v>43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  <c r="R78" s="2"/>
      <c r="S78" s="3"/>
    </row>
    <row r="79" spans="1:19" ht="20.100000000000001" customHeight="1" x14ac:dyDescent="0.25">
      <c r="A79" s="63" t="s">
        <v>86</v>
      </c>
      <c r="B79" s="63"/>
      <c r="C79" s="63"/>
      <c r="D79" s="63"/>
      <c r="E79" s="63"/>
      <c r="F79" s="63"/>
      <c r="G79" s="63"/>
      <c r="H79" s="63"/>
      <c r="I79" s="63"/>
      <c r="J79" s="62"/>
      <c r="K79" s="62"/>
    </row>
  </sheetData>
  <sheetProtection algorithmName="SHA-512" hashValue="FXRb/GdGwE2x2FFiZnOvHZnSmUnUUXBEY59aN+qKMPIxkmSBNlipgNU+ZOOBBeIAeay2Dg85yOpwihRJv+c9gQ==" saltValue="6ktv/+FnCJi6OqdSiBtaJw==" spinCount="100000" sheet="1" objects="1" scenarios="1"/>
  <mergeCells count="62">
    <mergeCell ref="A76:I76"/>
    <mergeCell ref="J76:K76"/>
    <mergeCell ref="F28:I28"/>
    <mergeCell ref="F29:I29"/>
    <mergeCell ref="F30:I30"/>
    <mergeCell ref="F31:I31"/>
    <mergeCell ref="A72:I72"/>
    <mergeCell ref="A73:I73"/>
    <mergeCell ref="J73:K73"/>
    <mergeCell ref="A74:I74"/>
    <mergeCell ref="J74:K74"/>
    <mergeCell ref="A75:I75"/>
    <mergeCell ref="J75:K75"/>
    <mergeCell ref="A69:D69"/>
    <mergeCell ref="J69:K69"/>
    <mergeCell ref="A70:I70"/>
    <mergeCell ref="J70:K70"/>
    <mergeCell ref="A71:I71"/>
    <mergeCell ref="J71:K71"/>
    <mergeCell ref="A66:I66"/>
    <mergeCell ref="J66:K66"/>
    <mergeCell ref="A67:I67"/>
    <mergeCell ref="J67:K67"/>
    <mergeCell ref="A68:I68"/>
    <mergeCell ref="J68:K68"/>
    <mergeCell ref="A62:K64"/>
    <mergeCell ref="F26:I26"/>
    <mergeCell ref="F27:I27"/>
    <mergeCell ref="A35:J35"/>
    <mergeCell ref="A36:J37"/>
    <mergeCell ref="A39:K39"/>
    <mergeCell ref="A41:K41"/>
    <mergeCell ref="A55:K55"/>
    <mergeCell ref="I56:J56"/>
    <mergeCell ref="A58:K58"/>
    <mergeCell ref="I59:J59"/>
    <mergeCell ref="A61:K61"/>
    <mergeCell ref="A32:K32"/>
    <mergeCell ref="A42:H53"/>
    <mergeCell ref="F25:I25"/>
    <mergeCell ref="A11:A31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10:I10"/>
    <mergeCell ref="M10:O10"/>
    <mergeCell ref="A1:K1"/>
    <mergeCell ref="A5:J5"/>
    <mergeCell ref="A7:K7"/>
    <mergeCell ref="A8:J8"/>
    <mergeCell ref="M8:O8"/>
  </mergeCells>
  <conditionalFormatting sqref="A7:J7">
    <cfRule type="cellIs" dxfId="44" priority="1" operator="lessThan">
      <formula>0</formula>
    </cfRule>
  </conditionalFormatting>
  <conditionalFormatting sqref="A5:K5 M10:O10 A10:C30 J10:K31 P10:XFD34 N11:O19 A31:B31 A36:XFD36 P37:XFD54 A38:M39 I43:L43 A56:C56 F56:G56 I56:XFD56 A57:XFD58 A59:C59 F59:G59 I59:XFD59 A60:XFD65 A67:XFD1048576 A32:A33">
    <cfRule type="cellIs" dxfId="43" priority="12" operator="lessThan">
      <formula>0</formula>
    </cfRule>
  </conditionalFormatting>
  <conditionalFormatting sqref="D10:E10 D34:L34 A40:L41 I43:K54 A54:E54 L44:L54 A55:XFD55 A66:B66 L32:L33 A42 I42:L42">
    <cfRule type="cellIs" dxfId="42" priority="18" operator="lessThan">
      <formula>0</formula>
    </cfRule>
  </conditionalFormatting>
  <conditionalFormatting sqref="E11:E31">
    <cfRule type="cellIs" dxfId="41" priority="28" operator="equal">
      <formula>"I"</formula>
    </cfRule>
    <cfRule type="cellIs" dxfId="40" priority="29" operator="equal">
      <formula>"H"</formula>
    </cfRule>
    <cfRule type="cellIs" dxfId="39" priority="30" operator="equal">
      <formula>"G"</formula>
    </cfRule>
    <cfRule type="cellIs" dxfId="38" priority="31" operator="equal">
      <formula>"F"</formula>
    </cfRule>
    <cfRule type="cellIs" dxfId="37" priority="32" operator="equal">
      <formula>"E"</formula>
    </cfRule>
    <cfRule type="cellIs" dxfId="36" priority="33" operator="equal">
      <formula>"D"</formula>
    </cfRule>
    <cfRule type="cellIs" dxfId="35" priority="34" operator="equal">
      <formula>"C"</formula>
    </cfRule>
    <cfRule type="cellIs" dxfId="34" priority="35" operator="equal">
      <formula>"B"</formula>
    </cfRule>
    <cfRule type="cellIs" dxfId="33" priority="36" operator="equal">
      <formula>"A"</formula>
    </cfRule>
    <cfRule type="colorScale" priority="37">
      <colorScale>
        <cfvo type="min"/>
        <cfvo type="max"/>
        <color rgb="FF63BE7B"/>
        <color rgb="FFFFEF9C"/>
      </colorScale>
    </cfRule>
  </conditionalFormatting>
  <conditionalFormatting sqref="J68:J71">
    <cfRule type="cellIs" dxfId="32" priority="14" operator="lessThan">
      <formula>0</formula>
    </cfRule>
  </conditionalFormatting>
  <conditionalFormatting sqref="J73">
    <cfRule type="cellIs" dxfId="31" priority="15" operator="lessThan">
      <formula>0</formula>
    </cfRule>
  </conditionalFormatting>
  <conditionalFormatting sqref="L7 A8:L8">
    <cfRule type="cellIs" dxfId="30" priority="13" operator="lessThan">
      <formula>0</formula>
    </cfRule>
  </conditionalFormatting>
  <conditionalFormatting sqref="T7:XFD7 P8:XFD8 M9:XFD9 D11:F27 C27:F27 D28:D30 E28:F31 C34 A35:C35 K35:M35 O35:XFD35 K37:M37 J66 L66:XFD66">
    <cfRule type="cellIs" dxfId="29" priority="19" operator="lessThan">
      <formula>0</formula>
    </cfRule>
  </conditionalFormatting>
  <dataValidations count="1">
    <dataValidation type="list" allowBlank="1" showInputMessage="1" showErrorMessage="1" sqref="E11:E31" xr:uid="{D0C0339E-F2E3-4F62-9678-40F39D588218}">
      <formula1>$M$11:$M$19</formula1>
    </dataValidation>
  </dataValidations>
  <pageMargins left="0.25" right="0.25" top="0.75" bottom="0.75" header="0.3" footer="0.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CBD2-CA51-4A34-8D98-4D81E73F2634}">
  <sheetPr>
    <pageSetUpPr fitToPage="1"/>
  </sheetPr>
  <dimension ref="A1:S75"/>
  <sheetViews>
    <sheetView topLeftCell="A47" zoomScaleNormal="100" workbookViewId="0">
      <selection activeCell="A70" sqref="A70:I70"/>
    </sheetView>
  </sheetViews>
  <sheetFormatPr defaultColWidth="15.625" defaultRowHeight="20.100000000000001" customHeight="1" x14ac:dyDescent="0.25"/>
  <cols>
    <col min="1" max="1" width="8.625" style="3" customWidth="1"/>
    <col min="2" max="2" width="5.625" style="3" customWidth="1"/>
    <col min="3" max="3" width="35.625" style="3" customWidth="1"/>
    <col min="4" max="5" width="12.625" style="3" customWidth="1"/>
    <col min="6" max="9" width="8.625" style="3" customWidth="1"/>
    <col min="10" max="11" width="15.625" style="3"/>
    <col min="12" max="12" width="15.625" style="2"/>
    <col min="13" max="14" width="15.625" style="50"/>
    <col min="15" max="15" width="45.625" style="50" customWidth="1"/>
    <col min="16" max="17" width="15.625" style="50"/>
    <col min="18" max="18" width="15.625" style="2"/>
    <col min="19" max="16384" width="15.625" style="3"/>
  </cols>
  <sheetData>
    <row r="1" spans="1:19" ht="140.1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9" ht="3.95" customHeight="1" x14ac:dyDescent="0.25"/>
    <row r="3" spans="1:19" ht="3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9" ht="20.100000000000001" customHeight="1" thickBot="1" x14ac:dyDescent="0.3">
      <c r="A5" s="86" t="s">
        <v>87</v>
      </c>
      <c r="B5" s="86"/>
      <c r="C5" s="86"/>
      <c r="D5" s="86"/>
      <c r="E5" s="86"/>
      <c r="F5" s="86"/>
      <c r="G5" s="86"/>
      <c r="H5" s="86"/>
      <c r="I5" s="86"/>
      <c r="J5" s="86"/>
      <c r="K5" s="4"/>
    </row>
    <row r="7" spans="1:19" ht="20.100000000000001" customHeight="1" x14ac:dyDescent="0.25">
      <c r="A7" s="87" t="s">
        <v>126</v>
      </c>
      <c r="B7" s="87"/>
      <c r="C7" s="87"/>
      <c r="D7" s="87"/>
      <c r="E7" s="87"/>
      <c r="F7" s="87"/>
      <c r="G7" s="87"/>
      <c r="H7" s="87"/>
      <c r="I7" s="87"/>
      <c r="J7" s="87"/>
      <c r="K7" s="87"/>
      <c r="S7" s="2"/>
    </row>
    <row r="8" spans="1:19" ht="20.100000000000001" customHeight="1" x14ac:dyDescent="0.25">
      <c r="A8" s="88" t="s">
        <v>33</v>
      </c>
      <c r="B8" s="88"/>
      <c r="C8" s="88"/>
      <c r="D8" s="88"/>
      <c r="E8" s="88"/>
      <c r="F8" s="88"/>
      <c r="G8" s="88"/>
      <c r="H8" s="88"/>
      <c r="I8" s="88"/>
      <c r="J8" s="88"/>
      <c r="M8" s="89"/>
      <c r="N8" s="89"/>
      <c r="O8" s="89"/>
    </row>
    <row r="9" spans="1:19" ht="20.10000000000000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9" ht="39.950000000000003" customHeight="1" thickBot="1" x14ac:dyDescent="0.3">
      <c r="A10" s="6"/>
      <c r="B10" s="7"/>
      <c r="C10" s="8" t="s">
        <v>38</v>
      </c>
      <c r="D10" s="8" t="s">
        <v>44</v>
      </c>
      <c r="E10" s="8" t="s">
        <v>39</v>
      </c>
      <c r="F10" s="83" t="s">
        <v>40</v>
      </c>
      <c r="G10" s="83"/>
      <c r="H10" s="83"/>
      <c r="I10" s="83"/>
      <c r="J10" s="8" t="s">
        <v>63</v>
      </c>
      <c r="K10" s="9" t="s">
        <v>51</v>
      </c>
      <c r="M10" s="84" t="s">
        <v>9</v>
      </c>
      <c r="N10" s="84"/>
      <c r="O10" s="84"/>
    </row>
    <row r="11" spans="1:19" ht="20.100000000000001" customHeight="1" x14ac:dyDescent="0.25">
      <c r="A11" s="91" t="s">
        <v>41</v>
      </c>
      <c r="B11" s="25">
        <v>1</v>
      </c>
      <c r="C11" s="38" t="s">
        <v>112</v>
      </c>
      <c r="D11" s="47">
        <v>0.02</v>
      </c>
      <c r="E11" s="10" t="s">
        <v>0</v>
      </c>
      <c r="F11" s="94" t="str">
        <f t="shared" ref="F11:F27" si="0">VLOOKUP(E11,$M$11:$O$19,3,0)</f>
        <v>Novo</v>
      </c>
      <c r="G11" s="94"/>
      <c r="H11" s="94"/>
      <c r="I11" s="94"/>
      <c r="J11" s="41">
        <f>VLOOKUP(E11,$M$11:$N$19,2,0)</f>
        <v>0</v>
      </c>
      <c r="K11" s="42">
        <f t="shared" ref="K11" si="1">D11*J11</f>
        <v>0</v>
      </c>
      <c r="M11" s="51" t="s">
        <v>0</v>
      </c>
      <c r="N11" s="52">
        <v>0</v>
      </c>
      <c r="O11" s="50" t="s">
        <v>10</v>
      </c>
    </row>
    <row r="12" spans="1:19" ht="20.100000000000001" customHeight="1" x14ac:dyDescent="0.25">
      <c r="A12" s="92"/>
      <c r="B12" s="26">
        <v>2</v>
      </c>
      <c r="C12" s="39" t="s">
        <v>113</v>
      </c>
      <c r="D12" s="48">
        <v>0.04</v>
      </c>
      <c r="E12" s="11" t="s">
        <v>1</v>
      </c>
      <c r="F12" s="90" t="str">
        <f t="shared" si="0"/>
        <v>Entre novo e regular</v>
      </c>
      <c r="G12" s="90"/>
      <c r="H12" s="90"/>
      <c r="I12" s="90"/>
      <c r="J12" s="43">
        <f t="shared" ref="J12:J27" si="2">VLOOKUP(E12,$M$11:$N$19,2,0)</f>
        <v>0.32</v>
      </c>
      <c r="K12" s="44">
        <f t="shared" ref="K12:K27" si="3">D12*J12</f>
        <v>1.2800000000000001E-2</v>
      </c>
      <c r="M12" s="51" t="s">
        <v>1</v>
      </c>
      <c r="N12" s="52">
        <v>0.32</v>
      </c>
      <c r="O12" s="50" t="s">
        <v>11</v>
      </c>
    </row>
    <row r="13" spans="1:19" ht="20.100000000000001" customHeight="1" x14ac:dyDescent="0.25">
      <c r="A13" s="92"/>
      <c r="B13" s="26">
        <v>3</v>
      </c>
      <c r="C13" s="39" t="s">
        <v>114</v>
      </c>
      <c r="D13" s="48">
        <v>0.05</v>
      </c>
      <c r="E13" s="11" t="s">
        <v>2</v>
      </c>
      <c r="F13" s="90" t="str">
        <f t="shared" si="0"/>
        <v>Regular</v>
      </c>
      <c r="G13" s="90"/>
      <c r="H13" s="90"/>
      <c r="I13" s="90"/>
      <c r="J13" s="43">
        <f t="shared" si="2"/>
        <v>2.52</v>
      </c>
      <c r="K13" s="44">
        <f t="shared" si="3"/>
        <v>0.126</v>
      </c>
      <c r="M13" s="51" t="s">
        <v>2</v>
      </c>
      <c r="N13" s="52">
        <v>2.52</v>
      </c>
      <c r="O13" s="50" t="s">
        <v>12</v>
      </c>
    </row>
    <row r="14" spans="1:19" ht="20.100000000000001" customHeight="1" x14ac:dyDescent="0.25">
      <c r="A14" s="92"/>
      <c r="B14" s="26">
        <v>4</v>
      </c>
      <c r="C14" s="39" t="s">
        <v>115</v>
      </c>
      <c r="D14" s="48">
        <v>0.2</v>
      </c>
      <c r="E14" s="11" t="s">
        <v>3</v>
      </c>
      <c r="F14" s="90" t="str">
        <f t="shared" si="0"/>
        <v>Entre regular e reparos simples</v>
      </c>
      <c r="G14" s="90"/>
      <c r="H14" s="90"/>
      <c r="I14" s="90"/>
      <c r="J14" s="43">
        <f t="shared" si="2"/>
        <v>8.09</v>
      </c>
      <c r="K14" s="44">
        <f t="shared" si="3"/>
        <v>1.6180000000000001</v>
      </c>
      <c r="M14" s="51" t="s">
        <v>3</v>
      </c>
      <c r="N14" s="52">
        <v>8.09</v>
      </c>
      <c r="O14" s="50" t="s">
        <v>13</v>
      </c>
    </row>
    <row r="15" spans="1:19" ht="20.100000000000001" customHeight="1" x14ac:dyDescent="0.25">
      <c r="A15" s="92"/>
      <c r="B15" s="26">
        <v>5</v>
      </c>
      <c r="C15" s="39" t="s">
        <v>34</v>
      </c>
      <c r="D15" s="48">
        <v>7.0000000000000007E-2</v>
      </c>
      <c r="E15" s="11" t="s">
        <v>4</v>
      </c>
      <c r="F15" s="90" t="str">
        <f t="shared" si="0"/>
        <v>Reparos simples</v>
      </c>
      <c r="G15" s="90"/>
      <c r="H15" s="90"/>
      <c r="I15" s="90"/>
      <c r="J15" s="43">
        <f t="shared" si="2"/>
        <v>18.100000000000001</v>
      </c>
      <c r="K15" s="44">
        <f t="shared" si="3"/>
        <v>1.2670000000000001</v>
      </c>
      <c r="M15" s="51" t="s">
        <v>4</v>
      </c>
      <c r="N15" s="52">
        <v>18.100000000000001</v>
      </c>
      <c r="O15" s="50" t="s">
        <v>14</v>
      </c>
    </row>
    <row r="16" spans="1:19" ht="20.100000000000001" customHeight="1" x14ac:dyDescent="0.25">
      <c r="A16" s="92"/>
      <c r="B16" s="27">
        <v>6</v>
      </c>
      <c r="C16" s="39" t="s">
        <v>55</v>
      </c>
      <c r="D16" s="48">
        <v>0.05</v>
      </c>
      <c r="E16" s="11" t="s">
        <v>5</v>
      </c>
      <c r="F16" s="90" t="str">
        <f t="shared" si="0"/>
        <v>Entre reparos simples e importantes</v>
      </c>
      <c r="G16" s="90"/>
      <c r="H16" s="90"/>
      <c r="I16" s="90"/>
      <c r="J16" s="43">
        <f t="shared" si="2"/>
        <v>33.200000000000003</v>
      </c>
      <c r="K16" s="44">
        <f t="shared" si="3"/>
        <v>1.6600000000000001</v>
      </c>
      <c r="M16" s="51" t="s">
        <v>5</v>
      </c>
      <c r="N16" s="52">
        <v>33.200000000000003</v>
      </c>
      <c r="O16" s="50" t="s">
        <v>15</v>
      </c>
    </row>
    <row r="17" spans="1:19" ht="20.100000000000001" customHeight="1" x14ac:dyDescent="0.25">
      <c r="A17" s="92"/>
      <c r="B17" s="27">
        <v>7</v>
      </c>
      <c r="C17" s="39" t="s">
        <v>35</v>
      </c>
      <c r="D17" s="48">
        <v>0.12</v>
      </c>
      <c r="E17" s="11" t="s">
        <v>6</v>
      </c>
      <c r="F17" s="90" t="str">
        <f t="shared" si="0"/>
        <v>Reparos importantes</v>
      </c>
      <c r="G17" s="90"/>
      <c r="H17" s="90"/>
      <c r="I17" s="90"/>
      <c r="J17" s="43">
        <f t="shared" si="2"/>
        <v>52.6</v>
      </c>
      <c r="K17" s="44">
        <f t="shared" si="3"/>
        <v>6.3120000000000003</v>
      </c>
      <c r="M17" s="51" t="s">
        <v>6</v>
      </c>
      <c r="N17" s="52">
        <v>52.6</v>
      </c>
      <c r="O17" s="50" t="s">
        <v>16</v>
      </c>
    </row>
    <row r="18" spans="1:19" ht="20.100000000000001" customHeight="1" x14ac:dyDescent="0.25">
      <c r="A18" s="92"/>
      <c r="B18" s="27">
        <v>8</v>
      </c>
      <c r="C18" s="39" t="s">
        <v>56</v>
      </c>
      <c r="D18" s="48">
        <v>0.05</v>
      </c>
      <c r="E18" s="11" t="s">
        <v>7</v>
      </c>
      <c r="F18" s="90" t="str">
        <f t="shared" si="0"/>
        <v>Entre reparos importantes e sem valor</v>
      </c>
      <c r="G18" s="90"/>
      <c r="H18" s="90"/>
      <c r="I18" s="90"/>
      <c r="J18" s="43">
        <f t="shared" si="2"/>
        <v>75.2</v>
      </c>
      <c r="K18" s="44">
        <f t="shared" si="3"/>
        <v>3.7600000000000002</v>
      </c>
      <c r="M18" s="51" t="s">
        <v>7</v>
      </c>
      <c r="N18" s="52">
        <v>75.2</v>
      </c>
      <c r="O18" s="50" t="s">
        <v>17</v>
      </c>
    </row>
    <row r="19" spans="1:19" ht="20.100000000000001" customHeight="1" x14ac:dyDescent="0.25">
      <c r="A19" s="92"/>
      <c r="B19" s="27">
        <v>9</v>
      </c>
      <c r="C19" s="39" t="s">
        <v>57</v>
      </c>
      <c r="D19" s="48">
        <v>0.04</v>
      </c>
      <c r="E19" s="11" t="s">
        <v>8</v>
      </c>
      <c r="F19" s="90" t="str">
        <f t="shared" si="0"/>
        <v>Sem valor</v>
      </c>
      <c r="G19" s="90"/>
      <c r="H19" s="90"/>
      <c r="I19" s="90"/>
      <c r="J19" s="43">
        <f t="shared" si="2"/>
        <v>100</v>
      </c>
      <c r="K19" s="44">
        <f t="shared" si="3"/>
        <v>4</v>
      </c>
      <c r="M19" s="51" t="s">
        <v>8</v>
      </c>
      <c r="N19" s="52">
        <v>100</v>
      </c>
      <c r="O19" s="50" t="s">
        <v>18</v>
      </c>
    </row>
    <row r="20" spans="1:19" s="2" customFormat="1" ht="20.100000000000001" customHeight="1" x14ac:dyDescent="0.25">
      <c r="A20" s="92"/>
      <c r="B20" s="27">
        <v>10</v>
      </c>
      <c r="C20" s="39" t="s">
        <v>58</v>
      </c>
      <c r="D20" s="48">
        <v>7.0000000000000007E-2</v>
      </c>
      <c r="E20" s="11" t="s">
        <v>7</v>
      </c>
      <c r="F20" s="90" t="str">
        <f t="shared" si="0"/>
        <v>Entre reparos importantes e sem valor</v>
      </c>
      <c r="G20" s="90"/>
      <c r="H20" s="90"/>
      <c r="I20" s="90"/>
      <c r="J20" s="43">
        <f t="shared" si="2"/>
        <v>75.2</v>
      </c>
      <c r="K20" s="44">
        <f t="shared" si="3"/>
        <v>5.2640000000000011</v>
      </c>
      <c r="M20" s="50"/>
      <c r="N20" s="50"/>
      <c r="O20" s="50"/>
      <c r="P20" s="50"/>
      <c r="Q20" s="50"/>
      <c r="S20" s="3"/>
    </row>
    <row r="21" spans="1:19" s="2" customFormat="1" ht="20.100000000000001" customHeight="1" x14ac:dyDescent="0.25">
      <c r="A21" s="92"/>
      <c r="B21" s="27">
        <v>11</v>
      </c>
      <c r="C21" s="39" t="s">
        <v>59</v>
      </c>
      <c r="D21" s="48">
        <v>0.05</v>
      </c>
      <c r="E21" s="11" t="s">
        <v>6</v>
      </c>
      <c r="F21" s="90" t="str">
        <f t="shared" si="0"/>
        <v>Reparos importantes</v>
      </c>
      <c r="G21" s="90"/>
      <c r="H21" s="90"/>
      <c r="I21" s="90"/>
      <c r="J21" s="43">
        <f t="shared" si="2"/>
        <v>52.6</v>
      </c>
      <c r="K21" s="44">
        <f t="shared" si="3"/>
        <v>2.6300000000000003</v>
      </c>
      <c r="L21" s="12"/>
      <c r="M21" s="50"/>
      <c r="N21" s="50"/>
      <c r="O21" s="50"/>
      <c r="P21" s="50"/>
      <c r="Q21" s="50"/>
      <c r="S21" s="3"/>
    </row>
    <row r="22" spans="1:19" s="2" customFormat="1" ht="20.100000000000001" customHeight="1" x14ac:dyDescent="0.25">
      <c r="A22" s="92"/>
      <c r="B22" s="27">
        <v>12</v>
      </c>
      <c r="C22" s="39" t="s">
        <v>60</v>
      </c>
      <c r="D22" s="48">
        <v>0.02</v>
      </c>
      <c r="E22" s="11" t="s">
        <v>5</v>
      </c>
      <c r="F22" s="90" t="str">
        <f t="shared" si="0"/>
        <v>Entre reparos simples e importantes</v>
      </c>
      <c r="G22" s="90"/>
      <c r="H22" s="90"/>
      <c r="I22" s="90"/>
      <c r="J22" s="43">
        <f t="shared" si="2"/>
        <v>33.200000000000003</v>
      </c>
      <c r="K22" s="44">
        <f t="shared" si="3"/>
        <v>0.66400000000000003</v>
      </c>
      <c r="L22" s="12"/>
      <c r="M22" s="50"/>
      <c r="N22" s="50"/>
      <c r="O22" s="50"/>
      <c r="P22" s="50"/>
      <c r="Q22" s="50"/>
      <c r="S22" s="3"/>
    </row>
    <row r="23" spans="1:19" s="2" customFormat="1" ht="20.100000000000001" customHeight="1" x14ac:dyDescent="0.25">
      <c r="A23" s="92"/>
      <c r="B23" s="27">
        <v>13</v>
      </c>
      <c r="C23" s="39" t="s">
        <v>116</v>
      </c>
      <c r="D23" s="48">
        <v>0.06</v>
      </c>
      <c r="E23" s="11" t="s">
        <v>4</v>
      </c>
      <c r="F23" s="90" t="str">
        <f t="shared" si="0"/>
        <v>Reparos simples</v>
      </c>
      <c r="G23" s="90"/>
      <c r="H23" s="90"/>
      <c r="I23" s="90"/>
      <c r="J23" s="43">
        <f t="shared" si="2"/>
        <v>18.100000000000001</v>
      </c>
      <c r="K23" s="44">
        <f t="shared" si="3"/>
        <v>1.0860000000000001</v>
      </c>
      <c r="L23" s="12"/>
      <c r="M23" s="50"/>
      <c r="N23" s="50"/>
      <c r="O23" s="50"/>
      <c r="P23" s="50"/>
      <c r="Q23" s="50"/>
      <c r="S23" s="3"/>
    </row>
    <row r="24" spans="1:19" s="2" customFormat="1" ht="20.100000000000001" customHeight="1" x14ac:dyDescent="0.25">
      <c r="A24" s="92"/>
      <c r="B24" s="27">
        <v>14</v>
      </c>
      <c r="C24" s="39" t="s">
        <v>45</v>
      </c>
      <c r="D24" s="48">
        <v>0.02</v>
      </c>
      <c r="E24" s="11" t="s">
        <v>3</v>
      </c>
      <c r="F24" s="90" t="str">
        <f t="shared" si="0"/>
        <v>Entre regular e reparos simples</v>
      </c>
      <c r="G24" s="90"/>
      <c r="H24" s="90"/>
      <c r="I24" s="90"/>
      <c r="J24" s="43">
        <f t="shared" si="2"/>
        <v>8.09</v>
      </c>
      <c r="K24" s="44">
        <f t="shared" si="3"/>
        <v>0.1618</v>
      </c>
      <c r="L24" s="12"/>
      <c r="M24" s="50"/>
      <c r="N24" s="50"/>
      <c r="O24" s="50"/>
      <c r="P24" s="50"/>
      <c r="Q24" s="50"/>
      <c r="S24" s="3"/>
    </row>
    <row r="25" spans="1:19" s="2" customFormat="1" ht="20.100000000000001" customHeight="1" x14ac:dyDescent="0.25">
      <c r="A25" s="92"/>
      <c r="B25" s="27">
        <v>15</v>
      </c>
      <c r="C25" s="39" t="s">
        <v>36</v>
      </c>
      <c r="D25" s="48">
        <v>0.02</v>
      </c>
      <c r="E25" s="11" t="s">
        <v>2</v>
      </c>
      <c r="F25" s="90" t="str">
        <f t="shared" si="0"/>
        <v>Regular</v>
      </c>
      <c r="G25" s="90"/>
      <c r="H25" s="90"/>
      <c r="I25" s="90"/>
      <c r="J25" s="43">
        <f t="shared" si="2"/>
        <v>2.52</v>
      </c>
      <c r="K25" s="44">
        <f t="shared" si="3"/>
        <v>5.04E-2</v>
      </c>
      <c r="L25" s="12"/>
      <c r="M25" s="50"/>
      <c r="N25" s="50"/>
      <c r="O25" s="50"/>
      <c r="P25" s="50"/>
      <c r="Q25" s="50"/>
      <c r="S25" s="3"/>
    </row>
    <row r="26" spans="1:19" s="2" customFormat="1" ht="20.100000000000001" customHeight="1" x14ac:dyDescent="0.25">
      <c r="A26" s="92"/>
      <c r="B26" s="28">
        <v>16</v>
      </c>
      <c r="C26" s="39" t="s">
        <v>61</v>
      </c>
      <c r="D26" s="48">
        <v>0.1</v>
      </c>
      <c r="E26" s="11" t="s">
        <v>1</v>
      </c>
      <c r="F26" s="90" t="str">
        <f t="shared" si="0"/>
        <v>Entre novo e regular</v>
      </c>
      <c r="G26" s="90"/>
      <c r="H26" s="90"/>
      <c r="I26" s="90"/>
      <c r="J26" s="43">
        <f t="shared" si="2"/>
        <v>0.32</v>
      </c>
      <c r="K26" s="44">
        <f t="shared" si="3"/>
        <v>3.2000000000000001E-2</v>
      </c>
      <c r="L26" s="12"/>
      <c r="M26" s="50"/>
      <c r="N26" s="50"/>
      <c r="O26" s="50"/>
      <c r="P26" s="50"/>
      <c r="Q26" s="50"/>
      <c r="S26" s="3"/>
    </row>
    <row r="27" spans="1:19" s="2" customFormat="1" ht="20.100000000000001" customHeight="1" thickBot="1" x14ac:dyDescent="0.3">
      <c r="A27" s="93"/>
      <c r="B27" s="29">
        <v>17</v>
      </c>
      <c r="C27" s="40" t="s">
        <v>62</v>
      </c>
      <c r="D27" s="49">
        <v>0.02</v>
      </c>
      <c r="E27" s="13" t="s">
        <v>0</v>
      </c>
      <c r="F27" s="105" t="str">
        <f t="shared" si="0"/>
        <v>Novo</v>
      </c>
      <c r="G27" s="105"/>
      <c r="H27" s="105"/>
      <c r="I27" s="105"/>
      <c r="J27" s="45">
        <f t="shared" si="2"/>
        <v>0</v>
      </c>
      <c r="K27" s="46">
        <f t="shared" si="3"/>
        <v>0</v>
      </c>
      <c r="L27" s="12"/>
      <c r="M27" s="50"/>
      <c r="N27" s="50"/>
      <c r="O27" s="50"/>
      <c r="P27" s="50"/>
      <c r="Q27" s="50"/>
      <c r="S27" s="3"/>
    </row>
    <row r="28" spans="1:19" s="2" customFormat="1" ht="20.100000000000001" customHeight="1" x14ac:dyDescent="0.25">
      <c r="A28" s="3"/>
      <c r="B28" s="3"/>
      <c r="C28" s="3"/>
      <c r="D28" s="14"/>
      <c r="E28" s="3"/>
      <c r="F28" s="3"/>
      <c r="G28" s="3"/>
      <c r="H28" s="3"/>
      <c r="I28" s="3"/>
      <c r="J28" s="3"/>
      <c r="K28" s="3"/>
      <c r="L28" s="12"/>
      <c r="M28" s="50"/>
      <c r="N28" s="50"/>
      <c r="O28" s="50"/>
      <c r="P28" s="50"/>
      <c r="Q28" s="50"/>
      <c r="S28" s="3"/>
    </row>
    <row r="29" spans="1:19" s="2" customFormat="1" ht="20.100000000000001" customHeight="1" x14ac:dyDescent="0.25">
      <c r="A29" s="3"/>
      <c r="B29" s="3"/>
      <c r="C29" s="15" t="s">
        <v>42</v>
      </c>
      <c r="D29" s="30">
        <f>SUM(D11:D27)</f>
        <v>1.0000000000000002</v>
      </c>
      <c r="E29" s="3"/>
      <c r="F29" s="3"/>
      <c r="G29" s="3"/>
      <c r="H29" s="3"/>
      <c r="I29" s="3"/>
      <c r="J29" s="3"/>
      <c r="K29" s="3"/>
      <c r="L29" s="12"/>
      <c r="M29" s="50"/>
      <c r="N29" s="50"/>
      <c r="O29" s="50"/>
      <c r="P29" s="50"/>
      <c r="Q29" s="50"/>
      <c r="S29" s="3"/>
    </row>
    <row r="30" spans="1:19" s="2" customFormat="1" ht="20.100000000000001" customHeight="1" x14ac:dyDescent="0.25">
      <c r="A30" s="96" t="s">
        <v>32</v>
      </c>
      <c r="B30" s="96"/>
      <c r="C30" s="96"/>
      <c r="D30" s="96"/>
      <c r="E30" s="96"/>
      <c r="F30" s="96"/>
      <c r="G30" s="96"/>
      <c r="H30" s="96"/>
      <c r="I30" s="96"/>
      <c r="J30" s="96"/>
      <c r="K30" s="31">
        <f>SUM(K11:K27)</f>
        <v>28.644000000000002</v>
      </c>
      <c r="M30" s="50"/>
      <c r="N30" s="50"/>
      <c r="O30" s="50"/>
      <c r="P30" s="50"/>
      <c r="Q30" s="50"/>
      <c r="S30" s="3"/>
    </row>
    <row r="31" spans="1:19" s="2" customFormat="1" ht="20.100000000000001" customHeight="1" x14ac:dyDescent="0.25">
      <c r="A31" s="97" t="s">
        <v>117</v>
      </c>
      <c r="B31" s="97"/>
      <c r="C31" s="97"/>
      <c r="D31" s="97"/>
      <c r="E31" s="97"/>
      <c r="F31" s="97"/>
      <c r="G31" s="97"/>
      <c r="H31" s="97"/>
      <c r="I31" s="97"/>
      <c r="J31" s="97"/>
      <c r="K31" s="16"/>
      <c r="M31" s="50"/>
      <c r="N31" s="50"/>
      <c r="O31" s="50"/>
      <c r="P31" s="50"/>
      <c r="Q31" s="50"/>
      <c r="S31" s="3"/>
    </row>
    <row r="32" spans="1:19" s="2" customFormat="1" ht="20.100000000000001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32">
        <f>K30</f>
        <v>28.644000000000002</v>
      </c>
      <c r="M32" s="50"/>
      <c r="N32" s="50"/>
      <c r="O32" s="50"/>
      <c r="P32" s="50"/>
      <c r="Q32" s="50"/>
      <c r="S32" s="3"/>
    </row>
    <row r="33" spans="1:19" s="2" customFormat="1" ht="20.100000000000001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18"/>
      <c r="M33" s="50"/>
      <c r="N33" s="50"/>
      <c r="O33" s="50"/>
      <c r="P33" s="50"/>
      <c r="Q33" s="50"/>
      <c r="S33" s="3"/>
    </row>
    <row r="34" spans="1:19" s="2" customFormat="1" ht="20.100000000000001" customHeight="1" thickBot="1" x14ac:dyDescent="0.3">
      <c r="A34" s="98" t="s">
        <v>19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M34" s="50"/>
      <c r="N34" s="50"/>
      <c r="O34" s="50"/>
      <c r="P34" s="50"/>
      <c r="Q34" s="50"/>
      <c r="S34" s="3"/>
    </row>
    <row r="35" spans="1:19" s="2" customFormat="1" ht="20.100000000000001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M35" s="50"/>
      <c r="N35" s="50"/>
      <c r="O35" s="50"/>
      <c r="P35" s="50"/>
      <c r="Q35" s="50"/>
      <c r="S35" s="3"/>
    </row>
    <row r="36" spans="1:19" s="2" customFormat="1" ht="30" customHeight="1" x14ac:dyDescent="0.25">
      <c r="A36" s="95" t="s">
        <v>20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M36" s="50"/>
      <c r="N36" s="50"/>
      <c r="O36" s="50"/>
      <c r="P36" s="50"/>
      <c r="Q36" s="50"/>
      <c r="S36" s="3"/>
    </row>
    <row r="37" spans="1:19" s="2" customFormat="1" ht="20.100000000000001" customHeight="1" x14ac:dyDescent="0.25">
      <c r="A37" s="119"/>
      <c r="B37" s="119"/>
      <c r="C37" s="119"/>
      <c r="D37" s="119"/>
      <c r="E37" s="119"/>
      <c r="F37" s="119"/>
      <c r="G37" s="119"/>
      <c r="H37" s="119"/>
      <c r="I37" s="3"/>
      <c r="J37" s="3"/>
      <c r="K37" s="3"/>
      <c r="M37" s="50"/>
      <c r="N37" s="50"/>
      <c r="O37" s="50"/>
      <c r="P37" s="50"/>
      <c r="Q37" s="50"/>
      <c r="S37" s="3"/>
    </row>
    <row r="38" spans="1:19" s="2" customFormat="1" ht="20.100000000000001" customHeight="1" x14ac:dyDescent="0.25">
      <c r="A38" s="119"/>
      <c r="B38" s="119"/>
      <c r="C38" s="119"/>
      <c r="D38" s="119"/>
      <c r="E38" s="119"/>
      <c r="F38" s="119"/>
      <c r="G38" s="119"/>
      <c r="H38" s="119"/>
      <c r="I38" s="16" t="s">
        <v>46</v>
      </c>
      <c r="J38" s="22" t="s">
        <v>22</v>
      </c>
      <c r="K38" s="80">
        <v>25</v>
      </c>
      <c r="M38" s="50"/>
      <c r="N38" s="50"/>
      <c r="O38" s="50"/>
      <c r="P38" s="50"/>
      <c r="Q38" s="50"/>
      <c r="S38" s="3"/>
    </row>
    <row r="39" spans="1:19" s="2" customFormat="1" ht="20.100000000000001" customHeight="1" x14ac:dyDescent="0.25">
      <c r="A39" s="119"/>
      <c r="B39" s="119"/>
      <c r="C39" s="119"/>
      <c r="D39" s="119"/>
      <c r="E39" s="119"/>
      <c r="F39" s="119"/>
      <c r="G39" s="119"/>
      <c r="H39" s="119"/>
      <c r="I39" s="16"/>
      <c r="J39" s="20" t="s">
        <v>23</v>
      </c>
      <c r="K39" s="81">
        <v>60</v>
      </c>
      <c r="M39" s="50"/>
      <c r="N39" s="50"/>
      <c r="O39" s="50"/>
      <c r="P39" s="50"/>
      <c r="Q39" s="50"/>
      <c r="S39" s="3"/>
    </row>
    <row r="40" spans="1:19" s="2" customFormat="1" ht="20.100000000000001" customHeight="1" x14ac:dyDescent="0.25">
      <c r="A40" s="119"/>
      <c r="B40" s="119"/>
      <c r="C40" s="119"/>
      <c r="D40" s="119"/>
      <c r="E40" s="119"/>
      <c r="F40" s="119"/>
      <c r="G40" s="119"/>
      <c r="H40" s="119"/>
      <c r="I40" s="16"/>
      <c r="J40" s="54" t="s">
        <v>54</v>
      </c>
      <c r="K40" s="24">
        <f>1/2*((K38/K39)+(K38^2/K39^2))</f>
        <v>0.2951388888888889</v>
      </c>
      <c r="M40" s="50"/>
      <c r="N40" s="50"/>
      <c r="O40" s="50"/>
      <c r="P40" s="50"/>
      <c r="Q40" s="50"/>
      <c r="S40" s="3"/>
    </row>
    <row r="41" spans="1:19" s="2" customFormat="1" ht="20.100000000000001" customHeight="1" x14ac:dyDescent="0.25">
      <c r="A41" s="119"/>
      <c r="B41" s="119"/>
      <c r="C41" s="119"/>
      <c r="D41" s="119"/>
      <c r="E41" s="119"/>
      <c r="F41" s="119"/>
      <c r="G41" s="119"/>
      <c r="H41" s="119"/>
      <c r="I41" s="16"/>
      <c r="J41" s="54" t="s">
        <v>47</v>
      </c>
      <c r="K41" s="34">
        <f>K30</f>
        <v>28.644000000000002</v>
      </c>
      <c r="M41" s="50"/>
      <c r="N41" s="50"/>
      <c r="O41" s="50"/>
      <c r="P41" s="50"/>
      <c r="Q41" s="50"/>
      <c r="S41" s="3"/>
    </row>
    <row r="42" spans="1:19" s="2" customFormat="1" ht="20.100000000000001" customHeight="1" x14ac:dyDescent="0.25">
      <c r="A42" s="119"/>
      <c r="B42" s="119"/>
      <c r="C42" s="119"/>
      <c r="D42" s="119"/>
      <c r="E42" s="119"/>
      <c r="F42" s="119"/>
      <c r="G42" s="119"/>
      <c r="H42" s="119"/>
      <c r="I42" s="16"/>
      <c r="J42" s="3"/>
      <c r="K42" s="3"/>
      <c r="M42" s="50"/>
      <c r="N42" s="50"/>
      <c r="O42" s="50"/>
      <c r="P42" s="50"/>
      <c r="Q42" s="50"/>
      <c r="S42" s="3"/>
    </row>
    <row r="43" spans="1:19" s="2" customFormat="1" ht="20.100000000000001" customHeight="1" x14ac:dyDescent="0.25">
      <c r="A43" s="119"/>
      <c r="B43" s="119"/>
      <c r="C43" s="119"/>
      <c r="D43" s="119"/>
      <c r="E43" s="119"/>
      <c r="F43" s="119"/>
      <c r="G43" s="119"/>
      <c r="H43" s="119"/>
      <c r="I43" s="16"/>
      <c r="J43" s="3"/>
      <c r="K43" s="3"/>
      <c r="M43" s="50"/>
      <c r="N43" s="50"/>
      <c r="O43" s="50"/>
      <c r="P43" s="50"/>
      <c r="Q43" s="50"/>
      <c r="S43" s="3"/>
    </row>
    <row r="44" spans="1:19" s="2" customFormat="1" ht="20.100000000000001" customHeight="1" x14ac:dyDescent="0.25">
      <c r="A44" s="119"/>
      <c r="B44" s="119"/>
      <c r="C44" s="119"/>
      <c r="D44" s="119"/>
      <c r="E44" s="119"/>
      <c r="F44" s="119"/>
      <c r="G44" s="119"/>
      <c r="H44" s="119"/>
      <c r="I44" s="16" t="s">
        <v>48</v>
      </c>
      <c r="J44" s="22" t="s">
        <v>49</v>
      </c>
      <c r="K44" s="33">
        <f>K40+((1-K40)*(K41/100))</f>
        <v>0.49703930555555559</v>
      </c>
      <c r="M44" s="50"/>
      <c r="N44" s="50"/>
      <c r="O44" s="50"/>
      <c r="P44" s="50"/>
      <c r="Q44" s="50"/>
      <c r="S44" s="3"/>
    </row>
    <row r="45" spans="1:19" s="2" customFormat="1" ht="20.100000000000001" customHeight="1" x14ac:dyDescent="0.25">
      <c r="A45" s="119"/>
      <c r="B45" s="119"/>
      <c r="C45" s="119"/>
      <c r="D45" s="119"/>
      <c r="E45" s="119"/>
      <c r="F45" s="119"/>
      <c r="G45" s="119"/>
      <c r="H45" s="119"/>
      <c r="I45" s="16"/>
      <c r="J45" s="20"/>
      <c r="K45" s="37"/>
      <c r="M45" s="50"/>
      <c r="N45" s="50"/>
      <c r="O45" s="50"/>
      <c r="P45" s="50"/>
      <c r="Q45" s="50"/>
      <c r="S45" s="3"/>
    </row>
    <row r="46" spans="1:19" s="2" customFormat="1" ht="20.100000000000001" customHeight="1" x14ac:dyDescent="0.25">
      <c r="A46" s="119"/>
      <c r="B46" s="119"/>
      <c r="C46" s="119"/>
      <c r="D46" s="119"/>
      <c r="E46" s="119"/>
      <c r="F46" s="119"/>
      <c r="G46" s="119"/>
      <c r="H46" s="119"/>
      <c r="I46" s="16"/>
      <c r="J46" s="20"/>
      <c r="K46" s="37"/>
      <c r="M46" s="50"/>
      <c r="N46" s="50"/>
      <c r="O46" s="50"/>
      <c r="P46" s="50"/>
      <c r="Q46" s="50"/>
      <c r="S46" s="3"/>
    </row>
    <row r="47" spans="1:19" s="2" customFormat="1" ht="20.100000000000001" customHeight="1" x14ac:dyDescent="0.25">
      <c r="A47" s="119"/>
      <c r="B47" s="119"/>
      <c r="C47" s="119"/>
      <c r="D47" s="119"/>
      <c r="E47" s="119"/>
      <c r="F47" s="119"/>
      <c r="G47" s="119"/>
      <c r="H47" s="119"/>
      <c r="I47" s="16"/>
      <c r="J47" s="20"/>
      <c r="K47" s="37"/>
      <c r="M47" s="50"/>
      <c r="N47" s="50"/>
      <c r="O47" s="50"/>
      <c r="P47" s="50"/>
      <c r="Q47" s="50"/>
      <c r="S47" s="3"/>
    </row>
    <row r="48" spans="1:19" s="2" customFormat="1" ht="20.100000000000001" customHeight="1" x14ac:dyDescent="0.25">
      <c r="A48" s="119"/>
      <c r="B48" s="119"/>
      <c r="C48" s="119"/>
      <c r="D48" s="119"/>
      <c r="E48" s="119"/>
      <c r="F48" s="119"/>
      <c r="G48" s="119"/>
      <c r="H48" s="119"/>
      <c r="I48" s="16"/>
      <c r="J48" s="20"/>
      <c r="K48" s="37"/>
      <c r="M48" s="50"/>
      <c r="N48" s="50"/>
      <c r="O48" s="50"/>
      <c r="P48" s="50"/>
      <c r="Q48" s="50"/>
      <c r="S48" s="3"/>
    </row>
    <row r="49" spans="1:19" s="2" customFormat="1" ht="20.100000000000001" customHeight="1" x14ac:dyDescent="0.25">
      <c r="A49" s="119"/>
      <c r="B49" s="119"/>
      <c r="C49" s="119"/>
      <c r="D49" s="119"/>
      <c r="E49" s="119"/>
      <c r="F49" s="119"/>
      <c r="G49" s="119"/>
      <c r="H49" s="119"/>
      <c r="I49" s="16"/>
      <c r="J49" s="20"/>
      <c r="K49" s="37"/>
      <c r="M49" s="50"/>
      <c r="N49" s="50"/>
      <c r="O49" s="50"/>
      <c r="P49" s="50"/>
      <c r="Q49" s="50"/>
      <c r="S49" s="3"/>
    </row>
    <row r="50" spans="1:19" ht="20.100000000000001" customHeight="1" x14ac:dyDescent="0.25">
      <c r="A50" s="95" t="s">
        <v>118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</row>
    <row r="51" spans="1:19" ht="20.100000000000001" customHeight="1" x14ac:dyDescent="0.35">
      <c r="F51" s="22" t="s">
        <v>119</v>
      </c>
      <c r="G51" s="55" t="s">
        <v>50</v>
      </c>
      <c r="H51" s="17"/>
      <c r="I51" s="99" t="s">
        <v>120</v>
      </c>
      <c r="J51" s="99"/>
      <c r="K51" s="30">
        <f>-K44</f>
        <v>-0.49703930555555559</v>
      </c>
    </row>
    <row r="53" spans="1:19" ht="20.100000000000001" customHeight="1" x14ac:dyDescent="0.25">
      <c r="A53" s="95" t="s">
        <v>121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</row>
    <row r="54" spans="1:19" ht="20.100000000000001" customHeight="1" x14ac:dyDescent="0.35">
      <c r="F54" s="22" t="s">
        <v>122</v>
      </c>
      <c r="G54" s="57" t="s">
        <v>123</v>
      </c>
      <c r="H54" s="17"/>
      <c r="I54" s="99" t="s">
        <v>124</v>
      </c>
      <c r="J54" s="99"/>
      <c r="K54" s="31">
        <f>1+K51</f>
        <v>0.50296069444444447</v>
      </c>
    </row>
    <row r="56" spans="1:19" ht="20.100000000000001" customHeight="1" thickBot="1" x14ac:dyDescent="0.3">
      <c r="A56" s="98" t="s">
        <v>125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pans="1:19" ht="20.100000000000001" customHeight="1" x14ac:dyDescent="0.25">
      <c r="A57" s="95" t="s">
        <v>24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19" ht="20.100000000000001" customHeight="1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</row>
    <row r="59" spans="1:19" ht="20.100000000000001" customHeight="1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</row>
    <row r="61" spans="1:19" ht="20.100000000000001" customHeight="1" x14ac:dyDescent="0.25">
      <c r="A61" s="97" t="s">
        <v>52</v>
      </c>
      <c r="B61" s="97"/>
      <c r="C61" s="97"/>
      <c r="D61" s="97"/>
      <c r="E61" s="97"/>
      <c r="F61" s="97"/>
      <c r="G61" s="97"/>
      <c r="H61" s="97"/>
      <c r="I61" s="97"/>
      <c r="J61" s="102">
        <v>115.2</v>
      </c>
      <c r="K61" s="102"/>
    </row>
    <row r="62" spans="1:19" ht="20.100000000000001" customHeight="1" x14ac:dyDescent="0.25">
      <c r="A62" s="97" t="s">
        <v>53</v>
      </c>
      <c r="B62" s="97"/>
      <c r="C62" s="97"/>
      <c r="D62" s="97"/>
      <c r="E62" s="97"/>
      <c r="F62" s="97"/>
      <c r="G62" s="97"/>
      <c r="H62" s="97"/>
      <c r="I62" s="97"/>
      <c r="J62" s="103">
        <v>1912.83</v>
      </c>
      <c r="K62" s="103"/>
    </row>
    <row r="63" spans="1:19" ht="20.100000000000001" customHeight="1" x14ac:dyDescent="0.25">
      <c r="A63" s="97" t="s">
        <v>25</v>
      </c>
      <c r="B63" s="97"/>
      <c r="C63" s="97"/>
      <c r="D63" s="97"/>
      <c r="E63" s="97"/>
      <c r="F63" s="97"/>
      <c r="G63" s="97"/>
      <c r="H63" s="97"/>
      <c r="I63" s="97"/>
      <c r="J63" s="101">
        <f>J61*J62</f>
        <v>220358.016</v>
      </c>
      <c r="K63" s="101"/>
    </row>
    <row r="64" spans="1:19" ht="20.100000000000001" customHeight="1" x14ac:dyDescent="0.25">
      <c r="A64" s="106" t="s">
        <v>26</v>
      </c>
      <c r="B64" s="106"/>
      <c r="C64" s="106"/>
      <c r="D64" s="106"/>
      <c r="E64" s="82">
        <v>0.2</v>
      </c>
      <c r="F64" s="23"/>
      <c r="G64" s="23"/>
      <c r="H64" s="23"/>
      <c r="I64" s="23"/>
      <c r="J64" s="107">
        <f>J63*E64</f>
        <v>44071.603200000005</v>
      </c>
      <c r="K64" s="107"/>
    </row>
    <row r="65" spans="1:14" ht="20.100000000000001" customHeight="1" thickBot="1" x14ac:dyDescent="0.3">
      <c r="A65" s="104" t="s">
        <v>21</v>
      </c>
      <c r="B65" s="104"/>
      <c r="C65" s="104"/>
      <c r="D65" s="104"/>
      <c r="E65" s="104"/>
      <c r="F65" s="104"/>
      <c r="G65" s="104"/>
      <c r="H65" s="104"/>
      <c r="I65" s="104"/>
      <c r="J65" s="100">
        <f>J63-J64</f>
        <v>176286.41279999999</v>
      </c>
      <c r="K65" s="100"/>
    </row>
    <row r="66" spans="1:14" ht="20.100000000000001" customHeight="1" x14ac:dyDescent="0.25">
      <c r="A66" s="97" t="s">
        <v>27</v>
      </c>
      <c r="B66" s="97"/>
      <c r="C66" s="97"/>
      <c r="D66" s="97"/>
      <c r="E66" s="97"/>
      <c r="F66" s="97"/>
      <c r="G66" s="97"/>
      <c r="H66" s="97"/>
      <c r="I66" s="97"/>
      <c r="J66" s="101">
        <f>J65</f>
        <v>176286.41279999999</v>
      </c>
      <c r="K66" s="101"/>
      <c r="M66" s="53"/>
      <c r="N66" s="52"/>
    </row>
    <row r="67" spans="1:14" ht="20.100000000000001" customHeight="1" x14ac:dyDescent="0.25">
      <c r="A67" s="106" t="s">
        <v>28</v>
      </c>
      <c r="B67" s="106"/>
      <c r="C67" s="106"/>
      <c r="D67" s="106"/>
      <c r="E67" s="106"/>
      <c r="F67" s="106"/>
      <c r="G67" s="106"/>
      <c r="H67" s="106"/>
      <c r="I67" s="106"/>
      <c r="J67" s="23"/>
      <c r="K67" s="34">
        <f>K54</f>
        <v>0.50296069444444447</v>
      </c>
      <c r="M67" s="52"/>
      <c r="N67" s="52"/>
    </row>
    <row r="68" spans="1:14" ht="20.100000000000001" customHeight="1" thickBot="1" x14ac:dyDescent="0.3">
      <c r="A68" s="104" t="s">
        <v>29</v>
      </c>
      <c r="B68" s="104"/>
      <c r="C68" s="104"/>
      <c r="D68" s="104"/>
      <c r="E68" s="104"/>
      <c r="F68" s="104"/>
      <c r="G68" s="104"/>
      <c r="H68" s="104"/>
      <c r="I68" s="104"/>
      <c r="J68" s="100">
        <f>J66*K67</f>
        <v>88665.136603007995</v>
      </c>
      <c r="K68" s="100"/>
      <c r="M68" s="52"/>
      <c r="N68" s="52"/>
    </row>
    <row r="69" spans="1:14" ht="20.100000000000001" customHeight="1" x14ac:dyDescent="0.25">
      <c r="A69" s="97" t="s">
        <v>29</v>
      </c>
      <c r="B69" s="97"/>
      <c r="C69" s="97"/>
      <c r="D69" s="97"/>
      <c r="E69" s="97"/>
      <c r="F69" s="97"/>
      <c r="G69" s="97"/>
      <c r="H69" s="97"/>
      <c r="I69" s="97"/>
      <c r="J69" s="101">
        <f>J68</f>
        <v>88665.136603007995</v>
      </c>
      <c r="K69" s="101"/>
    </row>
    <row r="70" spans="1:14" ht="20.100000000000001" customHeight="1" x14ac:dyDescent="0.25">
      <c r="A70" s="106" t="s">
        <v>30</v>
      </c>
      <c r="B70" s="106"/>
      <c r="C70" s="106"/>
      <c r="D70" s="106"/>
      <c r="E70" s="106"/>
      <c r="F70" s="106"/>
      <c r="G70" s="106"/>
      <c r="H70" s="106"/>
      <c r="I70" s="106"/>
      <c r="J70" s="107">
        <f>J64</f>
        <v>44071.603200000005</v>
      </c>
      <c r="K70" s="107"/>
    </row>
    <row r="71" spans="1:14" ht="20.100000000000001" customHeight="1" thickBot="1" x14ac:dyDescent="0.3">
      <c r="A71" s="104" t="s">
        <v>31</v>
      </c>
      <c r="B71" s="104"/>
      <c r="C71" s="104"/>
      <c r="D71" s="104"/>
      <c r="E71" s="104"/>
      <c r="F71" s="104"/>
      <c r="G71" s="104"/>
      <c r="H71" s="104"/>
      <c r="I71" s="104"/>
      <c r="J71" s="100">
        <f>J69+J70</f>
        <v>132736.73980300801</v>
      </c>
      <c r="K71" s="100"/>
    </row>
    <row r="72" spans="1:14" ht="20.100000000000001" customHeight="1" x14ac:dyDescent="0.25">
      <c r="J72" s="36"/>
      <c r="K72" s="36"/>
    </row>
    <row r="73" spans="1:14" ht="20.100000000000001" customHeight="1" x14ac:dyDescent="0.25">
      <c r="A73" s="3" t="s">
        <v>43</v>
      </c>
    </row>
    <row r="74" spans="1:14" ht="20.100000000000001" customHeight="1" x14ac:dyDescent="0.25">
      <c r="A74" s="95" t="s">
        <v>64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</row>
    <row r="75" spans="1:14" ht="20.100000000000001" customHeight="1" x14ac:dyDescent="0.2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</row>
  </sheetData>
  <sheetProtection algorithmName="SHA-512" hashValue="kmGYwXSggvwA70jLV9uoplcdj8awxRfma8+TzKmqfFfp9x4+ZMs1PfvIHR/BQQ+GAMP0iJltQ9WNmmMsjyuRtw==" saltValue="duxuey8dgbvjyGpnZShFlg==" spinCount="100000" sheet="1" objects="1" scenarios="1"/>
  <mergeCells count="58">
    <mergeCell ref="F23:I23"/>
    <mergeCell ref="F21:I21"/>
    <mergeCell ref="A37:H49"/>
    <mergeCell ref="M10:O10"/>
    <mergeCell ref="A11:A27"/>
    <mergeCell ref="F11:I11"/>
    <mergeCell ref="F16:I16"/>
    <mergeCell ref="F17:I17"/>
    <mergeCell ref="F18:I18"/>
    <mergeCell ref="F19:I19"/>
    <mergeCell ref="F20:I20"/>
    <mergeCell ref="F24:I24"/>
    <mergeCell ref="F25:I25"/>
    <mergeCell ref="F27:I27"/>
    <mergeCell ref="F26:I26"/>
    <mergeCell ref="F12:I12"/>
    <mergeCell ref="F13:I13"/>
    <mergeCell ref="F14:I14"/>
    <mergeCell ref="F15:I15"/>
    <mergeCell ref="M8:O8"/>
    <mergeCell ref="A1:K1"/>
    <mergeCell ref="A8:J8"/>
    <mergeCell ref="A5:J5"/>
    <mergeCell ref="A7:K7"/>
    <mergeCell ref="F10:I10"/>
    <mergeCell ref="F22:I22"/>
    <mergeCell ref="A62:I62"/>
    <mergeCell ref="J62:K62"/>
    <mergeCell ref="A50:K50"/>
    <mergeCell ref="I51:J51"/>
    <mergeCell ref="A53:K53"/>
    <mergeCell ref="I54:J54"/>
    <mergeCell ref="A56:K56"/>
    <mergeCell ref="A57:K59"/>
    <mergeCell ref="A61:I61"/>
    <mergeCell ref="J61:K61"/>
    <mergeCell ref="A31:J32"/>
    <mergeCell ref="A34:K34"/>
    <mergeCell ref="A36:K36"/>
    <mergeCell ref="A30:J30"/>
    <mergeCell ref="A63:I63"/>
    <mergeCell ref="J63:K63"/>
    <mergeCell ref="A64:D64"/>
    <mergeCell ref="J64:K64"/>
    <mergeCell ref="A71:I71"/>
    <mergeCell ref="J71:K71"/>
    <mergeCell ref="A65:I65"/>
    <mergeCell ref="J65:K65"/>
    <mergeCell ref="A66:I66"/>
    <mergeCell ref="J66:K66"/>
    <mergeCell ref="A67:I67"/>
    <mergeCell ref="A68:I68"/>
    <mergeCell ref="J68:K68"/>
    <mergeCell ref="A69:I69"/>
    <mergeCell ref="J69:K69"/>
    <mergeCell ref="A74:K75"/>
    <mergeCell ref="A70:I70"/>
    <mergeCell ref="J70:K70"/>
  </mergeCells>
  <conditionalFormatting sqref="A7:J7">
    <cfRule type="cellIs" dxfId="28" priority="1" operator="lessThan">
      <formula>0</formula>
    </cfRule>
  </conditionalFormatting>
  <conditionalFormatting sqref="A5:K5 M10:O10 C10:C26 A10:B28 P10:XFD29 N11:O19 A31:XFD31 P32:XFD49 A33:M34 I38:L49 A51:C51 F51:G51 I51:XFD51 A52:XFD53 A54:C54 F54:G54 I54:XFD54 A55:XFD60 A62:XFD73">
    <cfRule type="cellIs" dxfId="27" priority="14" operator="lessThan">
      <formula>0</formula>
    </cfRule>
  </conditionalFormatting>
  <conditionalFormatting sqref="D10:E10 D28:L29 A35:L36 I38:K41 A50:XFD50 A61:B61 A74:B74 L74:XFD75 A76:XFD1048576 A37 I37:L37">
    <cfRule type="cellIs" dxfId="26" priority="22" operator="lessThan">
      <formula>0</formula>
    </cfRule>
  </conditionalFormatting>
  <conditionalFormatting sqref="E11:E27">
    <cfRule type="cellIs" dxfId="25" priority="2" operator="equal">
      <formula>"I"</formula>
    </cfRule>
    <cfRule type="cellIs" dxfId="24" priority="3" operator="equal">
      <formula>"H"</formula>
    </cfRule>
    <cfRule type="cellIs" dxfId="23" priority="4" operator="equal">
      <formula>"G"</formula>
    </cfRule>
    <cfRule type="cellIs" dxfId="22" priority="5" operator="equal">
      <formula>"F"</formula>
    </cfRule>
    <cfRule type="cellIs" dxfId="21" priority="7" operator="equal">
      <formula>"E"</formula>
    </cfRule>
    <cfRule type="cellIs" dxfId="20" priority="8" operator="equal">
      <formula>"D"</formula>
    </cfRule>
    <cfRule type="cellIs" dxfId="19" priority="10" operator="equal">
      <formula>"C"</formula>
    </cfRule>
    <cfRule type="cellIs" dxfId="18" priority="11" operator="equal">
      <formula>"B"</formula>
    </cfRule>
    <cfRule type="cellIs" dxfId="17" priority="12" operator="equal">
      <formula>"A"</formula>
    </cfRule>
    <cfRule type="colorScale" priority="13">
      <colorScale>
        <cfvo type="min"/>
        <cfvo type="max"/>
        <color rgb="FF63BE7B"/>
        <color rgb="FFFFEF9C"/>
      </colorScale>
    </cfRule>
  </conditionalFormatting>
  <conditionalFormatting sqref="J63:J66">
    <cfRule type="cellIs" dxfId="16" priority="16" operator="lessThan">
      <formula>0</formula>
    </cfRule>
  </conditionalFormatting>
  <conditionalFormatting sqref="J68">
    <cfRule type="cellIs" dxfId="15" priority="18" operator="lessThan">
      <formula>0</formula>
    </cfRule>
  </conditionalFormatting>
  <conditionalFormatting sqref="L7 A8:L8">
    <cfRule type="cellIs" dxfId="14" priority="15" operator="lessThan">
      <formula>0</formula>
    </cfRule>
  </conditionalFormatting>
  <conditionalFormatting sqref="T7:XFD7 P8:XFD8 M9:XFD9 J10:K27 D11:F26 C27:F27 C29 A30:C30 K30:M30 O30:XFD30 K32:M32 J61 L61:XFD61">
    <cfRule type="cellIs" dxfId="13" priority="25" operator="lessThan">
      <formula>0</formula>
    </cfRule>
  </conditionalFormatting>
  <dataValidations count="1">
    <dataValidation type="list" allowBlank="1" showInputMessage="1" showErrorMessage="1" sqref="E11:E27" xr:uid="{5EA6D0EB-4A45-4D8F-A953-1B4AB7959722}">
      <formula1>$M$11:$M$19</formula1>
    </dataValidation>
  </dataValidations>
  <pageMargins left="0.25" right="0.25" top="0.75" bottom="0.75" header="0.3" footer="0.3"/>
  <pageSetup paperSize="9" scale="64" fitToHeight="0" orientation="portrait" r:id="rId1"/>
  <ignoredErrors>
    <ignoredError sqref="K3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25A3-FB96-4D5F-A8E3-8AD1A6D3D58E}">
  <sheetPr>
    <pageSetUpPr fitToPage="1"/>
  </sheetPr>
  <dimension ref="A1:P396"/>
  <sheetViews>
    <sheetView zoomScaleNormal="100" workbookViewId="0">
      <selection activeCell="D19" sqref="D19"/>
    </sheetView>
  </sheetViews>
  <sheetFormatPr defaultColWidth="15.625" defaultRowHeight="20.100000000000001" customHeight="1" x14ac:dyDescent="0.25"/>
  <cols>
    <col min="1" max="1" width="8.625" style="3" customWidth="1"/>
    <col min="2" max="2" width="20.625" style="3" customWidth="1"/>
    <col min="3" max="3" width="50.625" style="3" customWidth="1"/>
    <col min="4" max="5" width="20.625" style="3" customWidth="1"/>
    <col min="6" max="6" width="15.625" style="2"/>
    <col min="7" max="8" width="15.625" style="50"/>
    <col min="9" max="9" width="45.625" style="50" customWidth="1"/>
    <col min="10" max="11" width="15.625" style="50"/>
    <col min="12" max="12" width="15.625" style="2"/>
    <col min="13" max="16384" width="15.625" style="3"/>
  </cols>
  <sheetData>
    <row r="1" spans="1:16" ht="140.1" customHeight="1" x14ac:dyDescent="0.25">
      <c r="A1" s="85"/>
      <c r="B1" s="85"/>
      <c r="C1" s="85"/>
      <c r="D1" s="85"/>
      <c r="E1" s="85"/>
    </row>
    <row r="2" spans="1:16" ht="3.95" customHeight="1" x14ac:dyDescent="0.25"/>
    <row r="3" spans="1:16" ht="3.95" customHeight="1" x14ac:dyDescent="0.25">
      <c r="A3" s="1"/>
      <c r="B3" s="1"/>
      <c r="C3" s="1"/>
      <c r="D3" s="1"/>
      <c r="E3" s="1"/>
    </row>
    <row r="4" spans="1:16" ht="20.100000000000001" customHeight="1" x14ac:dyDescent="0.25">
      <c r="A4" s="50"/>
      <c r="B4" s="50"/>
      <c r="C4" s="50"/>
      <c r="D4" s="50"/>
      <c r="E4" s="50"/>
      <c r="F4" s="50"/>
      <c r="L4" s="50"/>
      <c r="M4" s="50"/>
      <c r="N4" s="50"/>
      <c r="O4" s="50"/>
      <c r="P4" s="50"/>
    </row>
    <row r="5" spans="1:16" ht="20.100000000000001" customHeight="1" thickBot="1" x14ac:dyDescent="0.3">
      <c r="A5" s="108" t="s">
        <v>88</v>
      </c>
      <c r="B5" s="108"/>
      <c r="C5" s="108"/>
      <c r="D5" s="108"/>
      <c r="E5" s="108"/>
      <c r="F5" s="50"/>
      <c r="L5" s="50"/>
      <c r="M5" s="50"/>
      <c r="N5" s="50"/>
      <c r="O5" s="50"/>
      <c r="P5" s="50"/>
    </row>
    <row r="6" spans="1:16" ht="20.100000000000001" customHeight="1" x14ac:dyDescent="0.25">
      <c r="A6" s="64"/>
      <c r="B6" s="64"/>
      <c r="C6" s="35"/>
      <c r="D6" s="35"/>
      <c r="E6" s="64"/>
      <c r="F6" s="50"/>
      <c r="L6" s="50"/>
      <c r="M6" s="50"/>
      <c r="N6" s="50"/>
      <c r="O6" s="50"/>
      <c r="P6" s="50"/>
    </row>
    <row r="7" spans="1:16" ht="20.100000000000001" customHeight="1" x14ac:dyDescent="0.25">
      <c r="A7" s="109" t="s">
        <v>39</v>
      </c>
      <c r="B7" s="109" t="s">
        <v>89</v>
      </c>
      <c r="C7" s="109" t="s">
        <v>90</v>
      </c>
      <c r="D7" s="109" t="s">
        <v>91</v>
      </c>
      <c r="E7" s="109" t="s">
        <v>92</v>
      </c>
      <c r="F7" s="50"/>
      <c r="L7" s="50"/>
      <c r="M7" s="50"/>
      <c r="N7" s="50"/>
      <c r="O7" s="50"/>
      <c r="P7" s="50"/>
    </row>
    <row r="8" spans="1:16" ht="20.100000000000001" customHeight="1" x14ac:dyDescent="0.25">
      <c r="A8" s="110"/>
      <c r="B8" s="110"/>
      <c r="C8" s="110"/>
      <c r="D8" s="110"/>
      <c r="E8" s="110"/>
      <c r="F8" s="50"/>
      <c r="L8" s="50"/>
      <c r="M8" s="50"/>
      <c r="N8" s="50"/>
      <c r="O8" s="50"/>
      <c r="P8" s="50"/>
    </row>
    <row r="9" spans="1:16" ht="20.100000000000001" customHeight="1" x14ac:dyDescent="0.25">
      <c r="A9" s="116" t="s">
        <v>93</v>
      </c>
      <c r="B9" s="111" t="s">
        <v>94</v>
      </c>
      <c r="C9" s="67" t="s">
        <v>95</v>
      </c>
      <c r="D9" s="68">
        <v>5</v>
      </c>
      <c r="E9" s="69">
        <v>0</v>
      </c>
      <c r="F9" s="50"/>
      <c r="L9" s="50"/>
      <c r="M9" s="50"/>
      <c r="N9" s="50"/>
      <c r="O9" s="50"/>
      <c r="P9" s="50"/>
    </row>
    <row r="10" spans="1:16" ht="20.100000000000001" customHeight="1" x14ac:dyDescent="0.25">
      <c r="A10" s="117"/>
      <c r="B10" s="113"/>
      <c r="C10" s="67" t="s">
        <v>96</v>
      </c>
      <c r="D10" s="68">
        <v>10</v>
      </c>
      <c r="E10" s="69">
        <v>0</v>
      </c>
      <c r="F10" s="50"/>
      <c r="L10" s="50"/>
      <c r="M10" s="50"/>
      <c r="N10" s="50"/>
      <c r="O10" s="50"/>
      <c r="P10" s="50"/>
    </row>
    <row r="11" spans="1:16" ht="20.100000000000001" customHeight="1" x14ac:dyDescent="0.25">
      <c r="A11" s="117"/>
      <c r="B11" s="111" t="s">
        <v>97</v>
      </c>
      <c r="C11" s="67" t="s">
        <v>95</v>
      </c>
      <c r="D11" s="68">
        <v>60</v>
      </c>
      <c r="E11" s="120">
        <v>0.2</v>
      </c>
      <c r="F11" s="50"/>
      <c r="L11" s="50"/>
      <c r="M11" s="50"/>
      <c r="N11" s="50"/>
      <c r="O11" s="50"/>
      <c r="P11" s="50"/>
    </row>
    <row r="12" spans="1:16" ht="20.100000000000001" customHeight="1" x14ac:dyDescent="0.25">
      <c r="A12" s="117"/>
      <c r="B12" s="112"/>
      <c r="C12" s="67" t="s">
        <v>98</v>
      </c>
      <c r="D12" s="68">
        <v>60</v>
      </c>
      <c r="E12" s="120">
        <v>0.2</v>
      </c>
      <c r="F12" s="50"/>
      <c r="L12" s="50"/>
      <c r="M12" s="50"/>
      <c r="N12" s="50"/>
      <c r="O12" s="50"/>
      <c r="P12" s="50"/>
    </row>
    <row r="13" spans="1:16" ht="20.100000000000001" customHeight="1" x14ac:dyDescent="0.25">
      <c r="A13" s="117"/>
      <c r="B13" s="112"/>
      <c r="C13" s="67" t="s">
        <v>99</v>
      </c>
      <c r="D13" s="68">
        <v>70</v>
      </c>
      <c r="E13" s="120">
        <v>0.2</v>
      </c>
      <c r="F13" s="50"/>
      <c r="L13" s="50"/>
      <c r="M13" s="50"/>
      <c r="N13" s="50"/>
      <c r="O13" s="50"/>
      <c r="P13" s="50"/>
    </row>
    <row r="14" spans="1:16" ht="20.100000000000001" customHeight="1" x14ac:dyDescent="0.25">
      <c r="A14" s="117"/>
      <c r="B14" s="112"/>
      <c r="C14" s="67" t="s">
        <v>96</v>
      </c>
      <c r="D14" s="68">
        <v>70</v>
      </c>
      <c r="E14" s="120">
        <v>0.2</v>
      </c>
      <c r="F14" s="50"/>
      <c r="L14" s="50"/>
      <c r="M14" s="50"/>
      <c r="N14" s="50"/>
      <c r="O14" s="50"/>
      <c r="P14" s="50"/>
    </row>
    <row r="15" spans="1:16" ht="20.100000000000001" customHeight="1" x14ac:dyDescent="0.25">
      <c r="A15" s="117"/>
      <c r="B15" s="112"/>
      <c r="C15" s="67" t="s">
        <v>100</v>
      </c>
      <c r="D15" s="68">
        <v>70</v>
      </c>
      <c r="E15" s="120">
        <v>0.2</v>
      </c>
      <c r="F15" s="50"/>
      <c r="L15" s="50"/>
      <c r="M15" s="50"/>
      <c r="N15" s="50"/>
      <c r="O15" s="50"/>
      <c r="P15" s="50"/>
    </row>
    <row r="16" spans="1:16" ht="20.100000000000001" customHeight="1" x14ac:dyDescent="0.25">
      <c r="A16" s="117"/>
      <c r="B16" s="112"/>
      <c r="C16" s="67" t="s">
        <v>101</v>
      </c>
      <c r="D16" s="68">
        <v>70</v>
      </c>
      <c r="E16" s="120">
        <v>0.2</v>
      </c>
      <c r="F16" s="50"/>
      <c r="L16" s="50"/>
      <c r="M16" s="50"/>
      <c r="N16" s="50"/>
      <c r="O16" s="50"/>
      <c r="P16" s="50"/>
    </row>
    <row r="17" spans="1:16" ht="20.100000000000001" customHeight="1" x14ac:dyDescent="0.25">
      <c r="A17" s="117"/>
      <c r="B17" s="112"/>
      <c r="C17" s="67" t="s">
        <v>102</v>
      </c>
      <c r="D17" s="68">
        <v>60</v>
      </c>
      <c r="E17" s="120">
        <v>0.2</v>
      </c>
      <c r="F17" s="50"/>
      <c r="L17" s="50"/>
      <c r="M17" s="50"/>
      <c r="N17" s="50"/>
      <c r="O17" s="50"/>
      <c r="P17" s="50"/>
    </row>
    <row r="18" spans="1:16" ht="20.100000000000001" customHeight="1" x14ac:dyDescent="0.25">
      <c r="A18" s="117"/>
      <c r="B18" s="113"/>
      <c r="C18" s="67" t="s">
        <v>103</v>
      </c>
      <c r="D18" s="68">
        <v>60</v>
      </c>
      <c r="E18" s="120">
        <v>0.2</v>
      </c>
      <c r="F18" s="50"/>
      <c r="L18" s="50"/>
      <c r="M18" s="50"/>
      <c r="N18" s="50"/>
      <c r="O18" s="50"/>
      <c r="P18" s="50"/>
    </row>
    <row r="19" spans="1:16" ht="20.100000000000001" customHeight="1" x14ac:dyDescent="0.25">
      <c r="A19" s="117"/>
      <c r="B19" s="111" t="s">
        <v>104</v>
      </c>
      <c r="C19" s="67" t="s">
        <v>99</v>
      </c>
      <c r="D19" s="68">
        <v>60</v>
      </c>
      <c r="E19" s="120">
        <v>0.2</v>
      </c>
      <c r="F19" s="50"/>
      <c r="L19" s="50"/>
      <c r="M19" s="50"/>
      <c r="N19" s="50"/>
      <c r="O19" s="50"/>
      <c r="P19" s="50"/>
    </row>
    <row r="20" spans="1:16" s="2" customFormat="1" ht="20.100000000000001" customHeight="1" x14ac:dyDescent="0.25">
      <c r="A20" s="117"/>
      <c r="B20" s="112"/>
      <c r="C20" s="67" t="s">
        <v>96</v>
      </c>
      <c r="D20" s="68">
        <v>60</v>
      </c>
      <c r="E20" s="120">
        <v>0.2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s="2" customFormat="1" ht="20.100000000000001" customHeight="1" x14ac:dyDescent="0.25">
      <c r="A21" s="117"/>
      <c r="B21" s="112"/>
      <c r="C21" s="67" t="s">
        <v>100</v>
      </c>
      <c r="D21" s="68">
        <v>60</v>
      </c>
      <c r="E21" s="120">
        <v>0.2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s="2" customFormat="1" ht="20.100000000000001" customHeight="1" x14ac:dyDescent="0.25">
      <c r="A22" s="117"/>
      <c r="B22" s="112"/>
      <c r="C22" s="67" t="s">
        <v>101</v>
      </c>
      <c r="D22" s="68">
        <v>60</v>
      </c>
      <c r="E22" s="120">
        <v>0.2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2" customFormat="1" ht="20.100000000000001" customHeight="1" x14ac:dyDescent="0.25">
      <c r="A23" s="117"/>
      <c r="B23" s="112"/>
      <c r="C23" s="67" t="s">
        <v>102</v>
      </c>
      <c r="D23" s="68">
        <v>50</v>
      </c>
      <c r="E23" s="120">
        <v>0.2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s="2" customFormat="1" ht="20.100000000000001" customHeight="1" x14ac:dyDescent="0.25">
      <c r="A24" s="118"/>
      <c r="B24" s="113"/>
      <c r="C24" s="67" t="s">
        <v>103</v>
      </c>
      <c r="D24" s="68">
        <v>50</v>
      </c>
      <c r="E24" s="120">
        <v>0.2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s="2" customFormat="1" ht="20.100000000000001" customHeight="1" x14ac:dyDescent="0.25">
      <c r="A25" s="116" t="s">
        <v>105</v>
      </c>
      <c r="B25" s="111" t="s">
        <v>106</v>
      </c>
      <c r="C25" s="67" t="s">
        <v>99</v>
      </c>
      <c r="D25" s="68">
        <v>70</v>
      </c>
      <c r="E25" s="120">
        <v>0.2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s="2" customFormat="1" ht="20.100000000000001" customHeight="1" x14ac:dyDescent="0.25">
      <c r="A26" s="117"/>
      <c r="B26" s="112"/>
      <c r="C26" s="67" t="s">
        <v>96</v>
      </c>
      <c r="D26" s="68">
        <v>70</v>
      </c>
      <c r="E26" s="120">
        <v>0.2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s="2" customFormat="1" ht="20.100000000000001" customHeight="1" x14ac:dyDescent="0.25">
      <c r="A27" s="117"/>
      <c r="B27" s="112"/>
      <c r="C27" s="67" t="s">
        <v>100</v>
      </c>
      <c r="D27" s="68">
        <v>60</v>
      </c>
      <c r="E27" s="120">
        <v>0.2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s="2" customFormat="1" ht="20.100000000000001" customHeight="1" x14ac:dyDescent="0.25">
      <c r="A28" s="117"/>
      <c r="B28" s="112"/>
      <c r="C28" s="67" t="s">
        <v>101</v>
      </c>
      <c r="D28" s="68">
        <v>60</v>
      </c>
      <c r="E28" s="120">
        <v>0.2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s="2" customFormat="1" ht="20.100000000000001" customHeight="1" x14ac:dyDescent="0.25">
      <c r="A29" s="117"/>
      <c r="B29" s="112"/>
      <c r="C29" s="67" t="s">
        <v>102</v>
      </c>
      <c r="D29" s="68">
        <v>50</v>
      </c>
      <c r="E29" s="120">
        <v>0.2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s="2" customFormat="1" ht="20.100000000000001" customHeight="1" x14ac:dyDescent="0.25">
      <c r="A30" s="117"/>
      <c r="B30" s="113"/>
      <c r="C30" s="67" t="s">
        <v>103</v>
      </c>
      <c r="D30" s="68">
        <v>50</v>
      </c>
      <c r="E30" s="120">
        <v>0.2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s="2" customFormat="1" ht="20.100000000000001" customHeight="1" x14ac:dyDescent="0.25">
      <c r="A31" s="117"/>
      <c r="B31" s="111" t="s">
        <v>107</v>
      </c>
      <c r="C31" s="67" t="s">
        <v>95</v>
      </c>
      <c r="D31" s="68">
        <v>60</v>
      </c>
      <c r="E31" s="120">
        <v>0.2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s="2" customFormat="1" ht="20.100000000000001" customHeight="1" x14ac:dyDescent="0.25">
      <c r="A32" s="117"/>
      <c r="B32" s="112"/>
      <c r="C32" s="67" t="s">
        <v>96</v>
      </c>
      <c r="D32" s="68">
        <v>60</v>
      </c>
      <c r="E32" s="69">
        <v>0.2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s="2" customFormat="1" ht="20.100000000000001" customHeight="1" x14ac:dyDescent="0.25">
      <c r="A33" s="117"/>
      <c r="B33" s="112"/>
      <c r="C33" s="67" t="s">
        <v>100</v>
      </c>
      <c r="D33" s="68">
        <v>80</v>
      </c>
      <c r="E33" s="69">
        <v>0.2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s="2" customFormat="1" ht="20.100000000000001" customHeight="1" x14ac:dyDescent="0.25">
      <c r="A34" s="117"/>
      <c r="B34" s="113"/>
      <c r="C34" s="67" t="s">
        <v>101</v>
      </c>
      <c r="D34" s="68">
        <v>80</v>
      </c>
      <c r="E34" s="69">
        <v>0.2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s="2" customFormat="1" ht="20.100000000000001" customHeight="1" x14ac:dyDescent="0.25">
      <c r="A35" s="116" t="s">
        <v>108</v>
      </c>
      <c r="B35" s="111" t="s">
        <v>37</v>
      </c>
      <c r="C35" s="67" t="s">
        <v>95</v>
      </c>
      <c r="D35" s="68">
        <v>20</v>
      </c>
      <c r="E35" s="69">
        <v>0.1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s="2" customFormat="1" ht="20.100000000000001" customHeight="1" x14ac:dyDescent="0.25">
      <c r="A36" s="117"/>
      <c r="B36" s="112"/>
      <c r="C36" s="67" t="s">
        <v>96</v>
      </c>
      <c r="D36" s="68">
        <v>20</v>
      </c>
      <c r="E36" s="69">
        <v>0.1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2" customFormat="1" ht="20.100000000000001" customHeight="1" x14ac:dyDescent="0.25">
      <c r="A37" s="118"/>
      <c r="B37" s="113"/>
      <c r="C37" s="67" t="s">
        <v>101</v>
      </c>
      <c r="D37" s="68">
        <v>30</v>
      </c>
      <c r="E37" s="69">
        <v>0.1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s="2" customFormat="1" ht="20.100000000000001" customHeight="1" x14ac:dyDescent="0.25">
      <c r="A38" s="35"/>
      <c r="B38" s="35"/>
      <c r="C38" s="35"/>
      <c r="D38" s="35"/>
      <c r="E38" s="35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s="2" customFormat="1" ht="20.100000000000001" customHeight="1" x14ac:dyDescent="0.25">
      <c r="A39" s="35"/>
      <c r="B39" s="35"/>
      <c r="C39" s="35"/>
      <c r="D39" s="35"/>
      <c r="E39" s="35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s="2" customFormat="1" ht="20.100000000000001" customHeight="1" x14ac:dyDescent="0.25">
      <c r="A40" s="114" t="s">
        <v>109</v>
      </c>
      <c r="B40" s="114"/>
      <c r="C40" s="114"/>
      <c r="D40" s="114"/>
      <c r="E40" s="114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s="2" customFormat="1" ht="20.100000000000001" customHeight="1" x14ac:dyDescent="0.25">
      <c r="A41" s="115" t="s">
        <v>110</v>
      </c>
      <c r="B41" s="115"/>
      <c r="C41" s="115"/>
      <c r="D41" s="115"/>
      <c r="E41" s="11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s="2" customFormat="1" ht="20.100000000000001" customHeight="1" x14ac:dyDescent="0.25">
      <c r="A42" s="115"/>
      <c r="B42" s="115"/>
      <c r="C42" s="115"/>
      <c r="D42" s="115"/>
      <c r="E42" s="115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s="2" customFormat="1" ht="20.100000000000001" customHeight="1" x14ac:dyDescent="0.25">
      <c r="A43" s="115" t="s">
        <v>111</v>
      </c>
      <c r="B43" s="115"/>
      <c r="C43" s="115"/>
      <c r="D43" s="115"/>
      <c r="E43" s="115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s="2" customFormat="1" ht="20.100000000000001" customHeigh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s="2" customFormat="1" ht="20.100000000000001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s="2" customFormat="1" ht="20.100000000000001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s="2" customFormat="1" ht="20.100000000000001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s="2" customFormat="1" ht="20.100000000000001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s="2" customFormat="1" ht="20.100000000000001" customHeigh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s="2" customFormat="1" ht="20.100000000000001" customHeigh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s="2" customFormat="1" ht="20.100000000000001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s="2" customFormat="1" ht="20.100000000000001" customHeight="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s="2" customFormat="1" ht="20.100000000000001" customHeight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s="2" customFormat="1" ht="20.100000000000001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20.100000000000001" customHeight="1" x14ac:dyDescent="0.25">
      <c r="A55" s="50"/>
      <c r="B55" s="50"/>
      <c r="C55" s="50"/>
      <c r="D55" s="50"/>
      <c r="E55" s="50"/>
      <c r="F55" s="50"/>
      <c r="L55" s="50"/>
      <c r="M55" s="50"/>
      <c r="N55" s="50"/>
      <c r="O55" s="50"/>
      <c r="P55" s="50"/>
    </row>
    <row r="56" spans="1:16" s="2" customFormat="1" ht="20.100000000000001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s="2" customFormat="1" ht="20.100000000000001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ht="20.100000000000001" customHeight="1" x14ac:dyDescent="0.25">
      <c r="A58" s="50"/>
      <c r="B58" s="50"/>
      <c r="C58" s="50"/>
      <c r="D58" s="50"/>
      <c r="E58" s="50"/>
      <c r="F58" s="50"/>
      <c r="L58" s="50"/>
      <c r="M58" s="50"/>
      <c r="N58" s="50"/>
      <c r="O58" s="50"/>
      <c r="P58" s="50"/>
    </row>
    <row r="59" spans="1:16" s="2" customFormat="1" ht="20.100000000000001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s="2" customFormat="1" ht="20.100000000000001" customHeight="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s="2" customFormat="1" ht="20.100000000000001" customHeight="1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s="2" customFormat="1" ht="20.100000000000001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20.100000000000001" customHeight="1" x14ac:dyDescent="0.25">
      <c r="A63" s="50"/>
      <c r="B63" s="50"/>
      <c r="C63" s="50"/>
      <c r="D63" s="50"/>
      <c r="E63" s="50"/>
      <c r="F63" s="50"/>
      <c r="L63" s="50"/>
      <c r="M63" s="50"/>
      <c r="N63" s="50"/>
      <c r="O63" s="50"/>
      <c r="P63" s="50"/>
    </row>
    <row r="64" spans="1:16" s="2" customFormat="1" ht="20.100000000000001" customHeigh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s="2" customFormat="1" ht="20.100000000000001" customHeight="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s="2" customFormat="1" ht="20.100000000000001" customHeigh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s="2" customFormat="1" ht="20.100000000000001" customHeigh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s="2" customFormat="1" ht="20.100000000000001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s="50" customFormat="1" ht="20.100000000000001" customHeight="1" x14ac:dyDescent="0.25"/>
    <row r="70" spans="1:16" s="50" customFormat="1" ht="20.100000000000001" customHeight="1" x14ac:dyDescent="0.25"/>
    <row r="71" spans="1:16" s="50" customFormat="1" ht="20.100000000000001" customHeight="1" x14ac:dyDescent="0.25"/>
    <row r="72" spans="1:16" s="50" customFormat="1" ht="20.100000000000001" customHeight="1" x14ac:dyDescent="0.25"/>
    <row r="73" spans="1:16" s="50" customFormat="1" ht="20.100000000000001" customHeight="1" x14ac:dyDescent="0.25"/>
    <row r="74" spans="1:16" s="50" customFormat="1" ht="20.100000000000001" customHeight="1" x14ac:dyDescent="0.25"/>
    <row r="75" spans="1:16" s="50" customFormat="1" ht="20.100000000000001" customHeight="1" x14ac:dyDescent="0.25"/>
    <row r="76" spans="1:16" s="50" customFormat="1" ht="20.100000000000001" customHeight="1" x14ac:dyDescent="0.25"/>
    <row r="77" spans="1:16" ht="20.100000000000001" customHeight="1" x14ac:dyDescent="0.25">
      <c r="A77" s="50"/>
      <c r="B77" s="50"/>
      <c r="C77" s="50"/>
      <c r="D77" s="50"/>
      <c r="E77" s="50"/>
      <c r="F77" s="50"/>
      <c r="L77" s="50"/>
      <c r="M77" s="50"/>
      <c r="N77" s="50"/>
      <c r="O77" s="50"/>
      <c r="P77" s="50"/>
    </row>
    <row r="78" spans="1:16" ht="20.100000000000001" customHeight="1" x14ac:dyDescent="0.25">
      <c r="A78" s="50"/>
      <c r="B78" s="50"/>
      <c r="C78" s="50"/>
      <c r="D78" s="50"/>
      <c r="E78" s="50"/>
      <c r="F78" s="50"/>
      <c r="L78" s="50"/>
      <c r="M78" s="50"/>
      <c r="N78" s="50"/>
      <c r="O78" s="50"/>
      <c r="P78" s="50"/>
    </row>
    <row r="79" spans="1:16" ht="20.100000000000001" customHeight="1" x14ac:dyDescent="0.25">
      <c r="A79" s="50"/>
      <c r="B79" s="50"/>
      <c r="C79" s="50"/>
      <c r="D79" s="50"/>
      <c r="E79" s="50"/>
      <c r="F79" s="50"/>
      <c r="L79" s="50"/>
      <c r="M79" s="50"/>
      <c r="N79" s="50"/>
      <c r="O79" s="50"/>
      <c r="P79" s="50"/>
    </row>
    <row r="80" spans="1:16" ht="20.100000000000001" customHeight="1" x14ac:dyDescent="0.25">
      <c r="A80" s="50"/>
      <c r="B80" s="50"/>
      <c r="C80" s="50"/>
      <c r="D80" s="50"/>
      <c r="E80" s="50"/>
      <c r="F80" s="50"/>
      <c r="L80" s="50"/>
      <c r="M80" s="50"/>
      <c r="N80" s="50"/>
      <c r="O80" s="50"/>
      <c r="P80" s="50"/>
    </row>
    <row r="81" spans="1:16" ht="20.100000000000001" customHeight="1" x14ac:dyDescent="0.25">
      <c r="A81" s="50"/>
      <c r="B81" s="50"/>
      <c r="C81" s="50"/>
      <c r="D81" s="50"/>
      <c r="E81" s="50"/>
      <c r="F81" s="50"/>
      <c r="L81" s="50"/>
      <c r="M81" s="50"/>
      <c r="N81" s="50"/>
      <c r="O81" s="50"/>
      <c r="P81" s="50"/>
    </row>
    <row r="82" spans="1:16" ht="20.100000000000001" customHeight="1" x14ac:dyDescent="0.25">
      <c r="A82" s="50"/>
      <c r="B82" s="50"/>
      <c r="C82" s="50"/>
      <c r="D82" s="50"/>
      <c r="E82" s="50"/>
      <c r="F82" s="50"/>
      <c r="L82" s="50"/>
      <c r="M82" s="50"/>
      <c r="N82" s="50"/>
      <c r="O82" s="50"/>
      <c r="P82" s="50"/>
    </row>
    <row r="83" spans="1:16" ht="20.100000000000001" customHeight="1" x14ac:dyDescent="0.25">
      <c r="A83" s="50"/>
      <c r="B83" s="50"/>
      <c r="C83" s="50"/>
      <c r="D83" s="50"/>
      <c r="E83" s="50"/>
      <c r="F83" s="50"/>
      <c r="L83" s="50"/>
      <c r="M83" s="50"/>
      <c r="N83" s="50"/>
      <c r="O83" s="50"/>
      <c r="P83" s="50"/>
    </row>
    <row r="84" spans="1:16" ht="20.100000000000001" customHeight="1" x14ac:dyDescent="0.25">
      <c r="A84" s="50"/>
      <c r="B84" s="50"/>
      <c r="C84" s="50"/>
      <c r="D84" s="50"/>
      <c r="E84" s="50"/>
      <c r="F84" s="50"/>
      <c r="L84" s="50"/>
      <c r="M84" s="50"/>
      <c r="N84" s="50"/>
      <c r="O84" s="50"/>
      <c r="P84" s="50"/>
    </row>
    <row r="85" spans="1:16" ht="20.100000000000001" customHeight="1" x14ac:dyDescent="0.25">
      <c r="A85" s="50"/>
      <c r="B85" s="50"/>
      <c r="C85" s="50"/>
      <c r="D85" s="50"/>
      <c r="E85" s="50"/>
      <c r="F85" s="50"/>
      <c r="L85" s="50"/>
      <c r="M85" s="50"/>
      <c r="N85" s="50"/>
      <c r="O85" s="50"/>
      <c r="P85" s="50"/>
    </row>
    <row r="86" spans="1:16" ht="20.100000000000001" customHeight="1" x14ac:dyDescent="0.25">
      <c r="A86" s="50"/>
      <c r="B86" s="50"/>
      <c r="C86" s="50"/>
      <c r="D86" s="50"/>
      <c r="E86" s="50"/>
      <c r="F86" s="50"/>
      <c r="L86" s="50"/>
      <c r="M86" s="50"/>
      <c r="N86" s="50"/>
      <c r="O86" s="50"/>
      <c r="P86" s="50"/>
    </row>
    <row r="87" spans="1:16" ht="20.100000000000001" customHeight="1" x14ac:dyDescent="0.25">
      <c r="A87" s="50"/>
      <c r="B87" s="50"/>
      <c r="C87" s="50"/>
      <c r="D87" s="50"/>
      <c r="E87" s="50"/>
      <c r="F87" s="50"/>
      <c r="L87" s="50"/>
      <c r="M87" s="50"/>
      <c r="N87" s="50"/>
      <c r="O87" s="50"/>
      <c r="P87" s="50"/>
    </row>
    <row r="88" spans="1:16" ht="20.100000000000001" customHeight="1" x14ac:dyDescent="0.25">
      <c r="A88" s="50"/>
      <c r="B88" s="50"/>
      <c r="C88" s="50"/>
      <c r="D88" s="50"/>
      <c r="E88" s="50"/>
      <c r="F88" s="50"/>
      <c r="L88" s="50"/>
      <c r="M88" s="50"/>
      <c r="N88" s="50"/>
      <c r="O88" s="50"/>
      <c r="P88" s="50"/>
    </row>
    <row r="89" spans="1:16" ht="20.100000000000001" customHeight="1" x14ac:dyDescent="0.25">
      <c r="A89" s="50"/>
      <c r="B89" s="50"/>
      <c r="C89" s="50"/>
      <c r="D89" s="50"/>
      <c r="E89" s="50"/>
      <c r="F89" s="50"/>
      <c r="L89" s="50"/>
      <c r="M89" s="50"/>
      <c r="N89" s="50"/>
      <c r="O89" s="50"/>
      <c r="P89" s="50"/>
    </row>
    <row r="90" spans="1:16" ht="20.100000000000001" customHeight="1" x14ac:dyDescent="0.25">
      <c r="A90" s="50"/>
      <c r="B90" s="50"/>
      <c r="C90" s="50"/>
      <c r="D90" s="50"/>
      <c r="E90" s="50"/>
      <c r="F90" s="50"/>
      <c r="L90" s="50"/>
      <c r="M90" s="50"/>
      <c r="N90" s="50"/>
      <c r="O90" s="50"/>
      <c r="P90" s="50"/>
    </row>
    <row r="91" spans="1:16" ht="20.100000000000001" customHeight="1" x14ac:dyDescent="0.25">
      <c r="A91" s="50"/>
      <c r="B91" s="50"/>
      <c r="C91" s="50"/>
      <c r="D91" s="50"/>
      <c r="E91" s="50"/>
      <c r="F91" s="50"/>
      <c r="L91" s="50"/>
      <c r="M91" s="50"/>
      <c r="N91" s="50"/>
      <c r="O91" s="50"/>
      <c r="P91" s="50"/>
    </row>
    <row r="92" spans="1:16" ht="20.100000000000001" customHeight="1" x14ac:dyDescent="0.25">
      <c r="A92" s="50"/>
      <c r="B92" s="50"/>
      <c r="C92" s="50"/>
      <c r="D92" s="50"/>
      <c r="E92" s="50"/>
      <c r="F92" s="50"/>
      <c r="L92" s="50"/>
      <c r="M92" s="50"/>
      <c r="N92" s="50"/>
      <c r="O92" s="50"/>
      <c r="P92" s="50"/>
    </row>
    <row r="93" spans="1:16" ht="20.100000000000001" customHeight="1" x14ac:dyDescent="0.25">
      <c r="A93" s="50"/>
      <c r="B93" s="50"/>
      <c r="C93" s="50"/>
      <c r="D93" s="50"/>
      <c r="E93" s="50"/>
      <c r="F93" s="50"/>
      <c r="L93" s="50"/>
      <c r="M93" s="50"/>
      <c r="N93" s="50"/>
      <c r="O93" s="50"/>
      <c r="P93" s="50"/>
    </row>
    <row r="94" spans="1:16" ht="20.100000000000001" customHeight="1" x14ac:dyDescent="0.25">
      <c r="A94" s="50"/>
      <c r="B94" s="50"/>
      <c r="C94" s="50"/>
      <c r="D94" s="50"/>
      <c r="E94" s="50"/>
      <c r="F94" s="50"/>
      <c r="L94" s="50"/>
      <c r="M94" s="50"/>
      <c r="N94" s="50"/>
      <c r="O94" s="50"/>
      <c r="P94" s="50"/>
    </row>
    <row r="95" spans="1:16" ht="20.100000000000001" customHeight="1" x14ac:dyDescent="0.25">
      <c r="A95" s="50"/>
      <c r="B95" s="50"/>
      <c r="C95" s="50"/>
      <c r="D95" s="50"/>
      <c r="E95" s="50"/>
      <c r="F95" s="50"/>
      <c r="L95" s="50"/>
      <c r="M95" s="50"/>
      <c r="N95" s="50"/>
      <c r="O95" s="50"/>
      <c r="P95" s="50"/>
    </row>
    <row r="96" spans="1:16" ht="20.100000000000001" customHeight="1" x14ac:dyDescent="0.25">
      <c r="A96" s="50"/>
      <c r="B96" s="50"/>
      <c r="C96" s="50"/>
      <c r="D96" s="50"/>
      <c r="E96" s="50"/>
      <c r="F96" s="50"/>
      <c r="L96" s="50"/>
      <c r="M96" s="50"/>
      <c r="N96" s="50"/>
      <c r="O96" s="50"/>
      <c r="P96" s="50"/>
    </row>
    <row r="97" spans="1:16" ht="20.100000000000001" customHeight="1" x14ac:dyDescent="0.25">
      <c r="A97" s="50"/>
      <c r="B97" s="50"/>
      <c r="C97" s="50"/>
      <c r="D97" s="50"/>
      <c r="E97" s="50"/>
      <c r="F97" s="50"/>
      <c r="L97" s="50"/>
      <c r="M97" s="50"/>
      <c r="N97" s="50"/>
      <c r="O97" s="50"/>
      <c r="P97" s="50"/>
    </row>
    <row r="98" spans="1:16" ht="20.100000000000001" customHeight="1" x14ac:dyDescent="0.25">
      <c r="A98" s="50"/>
      <c r="B98" s="50"/>
      <c r="C98" s="50"/>
      <c r="D98" s="50"/>
      <c r="E98" s="50"/>
      <c r="F98" s="50"/>
      <c r="L98" s="50"/>
      <c r="M98" s="50"/>
      <c r="N98" s="50"/>
      <c r="O98" s="50"/>
      <c r="P98" s="50"/>
    </row>
    <row r="99" spans="1:16" ht="20.100000000000001" customHeight="1" x14ac:dyDescent="0.25">
      <c r="A99" s="50"/>
      <c r="B99" s="50"/>
      <c r="C99" s="50"/>
      <c r="D99" s="50"/>
      <c r="E99" s="50"/>
      <c r="F99" s="50"/>
      <c r="L99" s="50"/>
      <c r="M99" s="50"/>
      <c r="N99" s="50"/>
      <c r="O99" s="50"/>
      <c r="P99" s="50"/>
    </row>
    <row r="100" spans="1:16" ht="20.100000000000001" customHeight="1" x14ac:dyDescent="0.25">
      <c r="A100" s="50"/>
      <c r="B100" s="50"/>
      <c r="C100" s="50"/>
      <c r="D100" s="50"/>
      <c r="E100" s="50"/>
      <c r="F100" s="50"/>
      <c r="L100" s="50"/>
      <c r="M100" s="50"/>
      <c r="N100" s="50"/>
      <c r="O100" s="50"/>
      <c r="P100" s="50"/>
    </row>
    <row r="101" spans="1:16" ht="20.100000000000001" customHeight="1" x14ac:dyDescent="0.25">
      <c r="A101" s="50"/>
      <c r="B101" s="50"/>
      <c r="C101" s="50"/>
      <c r="D101" s="50"/>
      <c r="E101" s="50"/>
      <c r="F101" s="50"/>
      <c r="L101" s="50"/>
      <c r="M101" s="50"/>
      <c r="N101" s="50"/>
      <c r="O101" s="50"/>
      <c r="P101" s="50"/>
    </row>
    <row r="102" spans="1:16" ht="20.100000000000001" customHeight="1" x14ac:dyDescent="0.25">
      <c r="A102" s="50"/>
      <c r="B102" s="50"/>
      <c r="C102" s="50"/>
      <c r="D102" s="50"/>
      <c r="E102" s="50"/>
      <c r="F102" s="50"/>
      <c r="L102" s="50"/>
      <c r="M102" s="50"/>
      <c r="N102" s="50"/>
      <c r="O102" s="50"/>
      <c r="P102" s="50"/>
    </row>
    <row r="103" spans="1:16" ht="20.100000000000001" customHeight="1" x14ac:dyDescent="0.25">
      <c r="A103" s="50"/>
      <c r="B103" s="50"/>
      <c r="C103" s="50"/>
      <c r="D103" s="50"/>
      <c r="E103" s="50"/>
      <c r="F103" s="50"/>
      <c r="L103" s="50"/>
      <c r="M103" s="50"/>
      <c r="N103" s="50"/>
      <c r="O103" s="50"/>
      <c r="P103" s="50"/>
    </row>
    <row r="104" spans="1:16" ht="20.100000000000001" customHeight="1" x14ac:dyDescent="0.25">
      <c r="A104" s="50"/>
      <c r="B104" s="50"/>
      <c r="C104" s="50"/>
      <c r="D104" s="50"/>
      <c r="E104" s="50"/>
      <c r="F104" s="50"/>
      <c r="L104" s="50"/>
      <c r="M104" s="50"/>
      <c r="N104" s="50"/>
      <c r="O104" s="50"/>
      <c r="P104" s="50"/>
    </row>
    <row r="105" spans="1:16" ht="20.100000000000001" customHeight="1" x14ac:dyDescent="0.25">
      <c r="A105" s="50"/>
      <c r="B105" s="50"/>
      <c r="C105" s="50"/>
      <c r="D105" s="50"/>
      <c r="E105" s="50"/>
      <c r="F105" s="50"/>
      <c r="L105" s="50"/>
      <c r="M105" s="50"/>
      <c r="N105" s="50"/>
      <c r="O105" s="50"/>
      <c r="P105" s="50"/>
    </row>
    <row r="106" spans="1:16" ht="20.100000000000001" customHeight="1" x14ac:dyDescent="0.25">
      <c r="A106" s="50"/>
      <c r="B106" s="50"/>
      <c r="C106" s="50"/>
      <c r="D106" s="50"/>
      <c r="E106" s="50"/>
      <c r="F106" s="50"/>
      <c r="L106" s="50"/>
      <c r="M106" s="50"/>
      <c r="N106" s="50"/>
      <c r="O106" s="50"/>
      <c r="P106" s="50"/>
    </row>
    <row r="107" spans="1:16" ht="20.100000000000001" customHeight="1" x14ac:dyDescent="0.25">
      <c r="A107" s="50"/>
      <c r="B107" s="50"/>
      <c r="C107" s="50"/>
      <c r="D107" s="50"/>
      <c r="E107" s="50"/>
      <c r="F107" s="50"/>
      <c r="L107" s="50"/>
      <c r="M107" s="50"/>
      <c r="N107" s="50"/>
      <c r="O107" s="50"/>
      <c r="P107" s="50"/>
    </row>
    <row r="108" spans="1:16" ht="20.100000000000001" customHeight="1" x14ac:dyDescent="0.25">
      <c r="A108" s="50"/>
      <c r="B108" s="50"/>
      <c r="C108" s="50"/>
      <c r="D108" s="50"/>
      <c r="E108" s="50"/>
      <c r="F108" s="50"/>
      <c r="L108" s="50"/>
      <c r="M108" s="50"/>
      <c r="N108" s="50"/>
      <c r="O108" s="50"/>
      <c r="P108" s="50"/>
    </row>
    <row r="109" spans="1:16" ht="20.100000000000001" customHeight="1" x14ac:dyDescent="0.25">
      <c r="A109" s="50"/>
      <c r="B109" s="50"/>
      <c r="C109" s="50"/>
      <c r="D109" s="50"/>
      <c r="E109" s="50"/>
      <c r="F109" s="50"/>
      <c r="L109" s="50"/>
      <c r="M109" s="50"/>
      <c r="N109" s="50"/>
      <c r="O109" s="50"/>
      <c r="P109" s="50"/>
    </row>
    <row r="110" spans="1:16" ht="20.100000000000001" customHeight="1" x14ac:dyDescent="0.25">
      <c r="A110" s="50"/>
      <c r="B110" s="50"/>
      <c r="C110" s="50"/>
      <c r="D110" s="50"/>
      <c r="E110" s="50"/>
      <c r="F110" s="50"/>
      <c r="L110" s="50"/>
      <c r="M110" s="50"/>
      <c r="N110" s="50"/>
      <c r="O110" s="50"/>
      <c r="P110" s="50"/>
    </row>
    <row r="111" spans="1:16" ht="20.100000000000001" customHeight="1" x14ac:dyDescent="0.25">
      <c r="A111" s="50"/>
      <c r="B111" s="50"/>
      <c r="C111" s="50"/>
      <c r="D111" s="50"/>
      <c r="E111" s="50"/>
      <c r="F111" s="50"/>
      <c r="L111" s="50"/>
      <c r="M111" s="50"/>
      <c r="N111" s="50"/>
      <c r="O111" s="50"/>
      <c r="P111" s="50"/>
    </row>
    <row r="112" spans="1:16" ht="20.100000000000001" customHeight="1" x14ac:dyDescent="0.25">
      <c r="A112" s="50"/>
      <c r="B112" s="50"/>
      <c r="C112" s="50"/>
      <c r="D112" s="50"/>
      <c r="E112" s="50"/>
      <c r="F112" s="50"/>
      <c r="L112" s="50"/>
      <c r="M112" s="50"/>
      <c r="N112" s="50"/>
      <c r="O112" s="50"/>
      <c r="P112" s="50"/>
    </row>
    <row r="113" spans="1:16" ht="20.100000000000001" customHeight="1" x14ac:dyDescent="0.25">
      <c r="A113" s="50"/>
      <c r="B113" s="50"/>
      <c r="C113" s="50"/>
      <c r="D113" s="50"/>
      <c r="E113" s="50"/>
      <c r="F113" s="50"/>
      <c r="L113" s="50"/>
      <c r="M113" s="50"/>
      <c r="N113" s="50"/>
      <c r="O113" s="50"/>
      <c r="P113" s="50"/>
    </row>
    <row r="114" spans="1:16" ht="20.100000000000001" customHeight="1" x14ac:dyDescent="0.25">
      <c r="A114" s="50"/>
      <c r="B114" s="50"/>
      <c r="C114" s="50"/>
      <c r="D114" s="50"/>
      <c r="E114" s="50"/>
      <c r="F114" s="50"/>
      <c r="L114" s="50"/>
      <c r="M114" s="50"/>
      <c r="N114" s="50"/>
      <c r="O114" s="50"/>
      <c r="P114" s="50"/>
    </row>
    <row r="115" spans="1:16" ht="20.100000000000001" customHeight="1" x14ac:dyDescent="0.25">
      <c r="A115" s="50"/>
      <c r="B115" s="50"/>
      <c r="C115" s="50"/>
      <c r="D115" s="50"/>
      <c r="E115" s="50"/>
      <c r="F115" s="50"/>
      <c r="L115" s="50"/>
      <c r="M115" s="50"/>
      <c r="N115" s="50"/>
      <c r="O115" s="50"/>
      <c r="P115" s="50"/>
    </row>
    <row r="116" spans="1:16" ht="20.100000000000001" customHeight="1" x14ac:dyDescent="0.25">
      <c r="A116" s="50"/>
      <c r="B116" s="50"/>
      <c r="C116" s="50"/>
      <c r="D116" s="50"/>
      <c r="E116" s="50"/>
      <c r="F116" s="50"/>
      <c r="L116" s="50"/>
      <c r="M116" s="50"/>
      <c r="N116" s="50"/>
      <c r="O116" s="50"/>
      <c r="P116" s="50"/>
    </row>
    <row r="117" spans="1:16" ht="20.100000000000001" customHeight="1" x14ac:dyDescent="0.25">
      <c r="A117" s="50"/>
      <c r="B117" s="50"/>
      <c r="C117" s="50"/>
      <c r="D117" s="50"/>
      <c r="E117" s="50"/>
      <c r="F117" s="50"/>
      <c r="L117" s="50"/>
      <c r="M117" s="50"/>
      <c r="N117" s="50"/>
      <c r="O117" s="50"/>
      <c r="P117" s="50"/>
    </row>
    <row r="118" spans="1:16" ht="20.100000000000001" customHeight="1" x14ac:dyDescent="0.25">
      <c r="A118" s="50"/>
      <c r="B118" s="50"/>
      <c r="C118" s="50"/>
      <c r="D118" s="50"/>
      <c r="E118" s="50"/>
      <c r="F118" s="50"/>
      <c r="L118" s="50"/>
      <c r="M118" s="50"/>
      <c r="N118" s="50"/>
      <c r="O118" s="50"/>
      <c r="P118" s="50"/>
    </row>
    <row r="119" spans="1:16" ht="20.100000000000001" customHeight="1" x14ac:dyDescent="0.25">
      <c r="A119" s="50"/>
      <c r="B119" s="50"/>
      <c r="C119" s="50"/>
      <c r="D119" s="50"/>
      <c r="E119" s="50"/>
      <c r="F119" s="50"/>
      <c r="L119" s="50"/>
      <c r="M119" s="50"/>
      <c r="N119" s="50"/>
      <c r="O119" s="50"/>
      <c r="P119" s="50"/>
    </row>
    <row r="120" spans="1:16" ht="20.100000000000001" customHeight="1" x14ac:dyDescent="0.25">
      <c r="A120" s="50"/>
      <c r="B120" s="50"/>
      <c r="C120" s="50"/>
      <c r="D120" s="50"/>
      <c r="E120" s="50"/>
      <c r="F120" s="50"/>
      <c r="L120" s="50"/>
      <c r="M120" s="50"/>
      <c r="N120" s="50"/>
      <c r="O120" s="50"/>
      <c r="P120" s="50"/>
    </row>
    <row r="121" spans="1:16" ht="20.100000000000001" customHeight="1" x14ac:dyDescent="0.25">
      <c r="A121" s="50"/>
      <c r="B121" s="50"/>
      <c r="C121" s="50"/>
      <c r="D121" s="50"/>
      <c r="E121" s="50"/>
      <c r="F121" s="50"/>
      <c r="L121" s="50"/>
      <c r="M121" s="50"/>
      <c r="N121" s="50"/>
      <c r="O121" s="50"/>
      <c r="P121" s="50"/>
    </row>
    <row r="122" spans="1:16" ht="20.100000000000001" customHeight="1" x14ac:dyDescent="0.25">
      <c r="A122" s="50"/>
      <c r="B122" s="50"/>
      <c r="C122" s="50"/>
      <c r="D122" s="50"/>
      <c r="E122" s="50"/>
      <c r="F122" s="50"/>
      <c r="L122" s="50"/>
      <c r="M122" s="50"/>
      <c r="N122" s="50"/>
      <c r="O122" s="50"/>
      <c r="P122" s="50"/>
    </row>
    <row r="123" spans="1:16" ht="20.100000000000001" customHeight="1" x14ac:dyDescent="0.25">
      <c r="A123" s="50"/>
      <c r="B123" s="50"/>
      <c r="C123" s="50"/>
      <c r="D123" s="50"/>
      <c r="E123" s="50"/>
      <c r="F123" s="50"/>
      <c r="L123" s="50"/>
      <c r="M123" s="50"/>
      <c r="N123" s="50"/>
      <c r="O123" s="50"/>
      <c r="P123" s="50"/>
    </row>
    <row r="124" spans="1:16" ht="20.100000000000001" customHeight="1" x14ac:dyDescent="0.25">
      <c r="A124" s="50"/>
      <c r="B124" s="50"/>
      <c r="C124" s="50"/>
      <c r="D124" s="50"/>
      <c r="E124" s="50"/>
      <c r="F124" s="50"/>
      <c r="L124" s="50"/>
      <c r="M124" s="50"/>
      <c r="N124" s="50"/>
      <c r="O124" s="50"/>
      <c r="P124" s="50"/>
    </row>
    <row r="125" spans="1:16" ht="20.100000000000001" customHeight="1" x14ac:dyDescent="0.25">
      <c r="A125" s="50"/>
      <c r="B125" s="50"/>
      <c r="C125" s="50"/>
      <c r="D125" s="50"/>
      <c r="E125" s="50"/>
      <c r="F125" s="50"/>
      <c r="L125" s="50"/>
      <c r="M125" s="50"/>
      <c r="N125" s="50"/>
      <c r="O125" s="50"/>
      <c r="P125" s="50"/>
    </row>
    <row r="126" spans="1:16" ht="20.100000000000001" customHeight="1" x14ac:dyDescent="0.25">
      <c r="A126" s="50"/>
      <c r="B126" s="50"/>
      <c r="C126" s="50"/>
      <c r="D126" s="50"/>
      <c r="E126" s="50"/>
      <c r="F126" s="50"/>
      <c r="L126" s="50"/>
      <c r="M126" s="50"/>
      <c r="N126" s="50"/>
      <c r="O126" s="50"/>
      <c r="P126" s="50"/>
    </row>
    <row r="127" spans="1:16" ht="20.100000000000001" customHeight="1" x14ac:dyDescent="0.25">
      <c r="A127" s="50"/>
      <c r="B127" s="50"/>
      <c r="C127" s="50"/>
      <c r="D127" s="50"/>
      <c r="E127" s="50"/>
      <c r="F127" s="50"/>
      <c r="L127" s="50"/>
      <c r="M127" s="50"/>
      <c r="N127" s="50"/>
      <c r="O127" s="50"/>
      <c r="P127" s="50"/>
    </row>
    <row r="128" spans="1:16" ht="20.100000000000001" customHeight="1" x14ac:dyDescent="0.25">
      <c r="A128" s="50"/>
      <c r="B128" s="50"/>
      <c r="C128" s="50"/>
      <c r="D128" s="50"/>
      <c r="E128" s="50"/>
      <c r="F128" s="50"/>
      <c r="L128" s="50"/>
      <c r="M128" s="50"/>
      <c r="N128" s="50"/>
      <c r="O128" s="50"/>
      <c r="P128" s="50"/>
    </row>
    <row r="129" spans="1:16" ht="20.100000000000001" customHeight="1" x14ac:dyDescent="0.25">
      <c r="A129" s="50"/>
      <c r="B129" s="50"/>
      <c r="C129" s="50"/>
      <c r="D129" s="50"/>
      <c r="E129" s="50"/>
      <c r="F129" s="50"/>
      <c r="L129" s="50"/>
      <c r="M129" s="50"/>
      <c r="N129" s="50"/>
      <c r="O129" s="50"/>
      <c r="P129" s="50"/>
    </row>
    <row r="130" spans="1:16" ht="20.100000000000001" customHeight="1" x14ac:dyDescent="0.25">
      <c r="A130" s="50"/>
      <c r="B130" s="50"/>
      <c r="C130" s="50"/>
      <c r="D130" s="50"/>
      <c r="E130" s="50"/>
      <c r="F130" s="50"/>
      <c r="L130" s="50"/>
      <c r="M130" s="50"/>
      <c r="N130" s="50"/>
      <c r="O130" s="50"/>
      <c r="P130" s="50"/>
    </row>
    <row r="131" spans="1:16" ht="20.100000000000001" customHeight="1" x14ac:dyDescent="0.25">
      <c r="A131" s="50"/>
      <c r="B131" s="50"/>
      <c r="C131" s="50"/>
      <c r="D131" s="50"/>
      <c r="E131" s="50"/>
      <c r="F131" s="50"/>
      <c r="L131" s="50"/>
      <c r="M131" s="50"/>
      <c r="N131" s="50"/>
      <c r="O131" s="50"/>
      <c r="P131" s="50"/>
    </row>
    <row r="132" spans="1:16" ht="20.100000000000001" customHeight="1" x14ac:dyDescent="0.25">
      <c r="A132" s="50"/>
      <c r="B132" s="50"/>
      <c r="C132" s="50"/>
      <c r="D132" s="50"/>
      <c r="E132" s="50"/>
      <c r="F132" s="50"/>
      <c r="L132" s="50"/>
      <c r="M132" s="50"/>
      <c r="N132" s="50"/>
      <c r="O132" s="50"/>
      <c r="P132" s="50"/>
    </row>
    <row r="133" spans="1:16" ht="20.100000000000001" customHeight="1" x14ac:dyDescent="0.25">
      <c r="A133" s="50"/>
      <c r="B133" s="50"/>
      <c r="C133" s="50"/>
      <c r="D133" s="50"/>
      <c r="E133" s="50"/>
      <c r="F133" s="50"/>
      <c r="L133" s="50"/>
      <c r="M133" s="50"/>
      <c r="N133" s="50"/>
      <c r="O133" s="50"/>
      <c r="P133" s="50"/>
    </row>
    <row r="134" spans="1:16" ht="20.100000000000001" customHeight="1" x14ac:dyDescent="0.25">
      <c r="A134" s="50"/>
      <c r="B134" s="50"/>
      <c r="C134" s="50"/>
      <c r="D134" s="50"/>
      <c r="E134" s="50"/>
      <c r="F134" s="50"/>
      <c r="L134" s="50"/>
      <c r="M134" s="50"/>
      <c r="N134" s="50"/>
      <c r="O134" s="50"/>
      <c r="P134" s="50"/>
    </row>
    <row r="135" spans="1:16" ht="20.100000000000001" customHeight="1" x14ac:dyDescent="0.25">
      <c r="A135" s="50"/>
      <c r="B135" s="50"/>
      <c r="C135" s="50"/>
      <c r="D135" s="50"/>
      <c r="E135" s="50"/>
      <c r="F135" s="50"/>
      <c r="L135" s="50"/>
      <c r="M135" s="50"/>
      <c r="N135" s="50"/>
      <c r="O135" s="50"/>
      <c r="P135" s="50"/>
    </row>
    <row r="136" spans="1:16" ht="20.100000000000001" customHeight="1" x14ac:dyDescent="0.25">
      <c r="A136" s="50"/>
      <c r="B136" s="50"/>
      <c r="C136" s="50"/>
      <c r="D136" s="50"/>
      <c r="E136" s="50"/>
      <c r="F136" s="50"/>
      <c r="L136" s="50"/>
      <c r="M136" s="50"/>
      <c r="N136" s="50"/>
      <c r="O136" s="50"/>
      <c r="P136" s="50"/>
    </row>
    <row r="137" spans="1:16" ht="20.100000000000001" customHeight="1" x14ac:dyDescent="0.25">
      <c r="A137" s="50"/>
      <c r="B137" s="50"/>
      <c r="C137" s="50"/>
      <c r="D137" s="50"/>
      <c r="E137" s="50"/>
      <c r="F137" s="50"/>
      <c r="L137" s="50"/>
      <c r="M137" s="50"/>
      <c r="N137" s="50"/>
      <c r="O137" s="50"/>
      <c r="P137" s="50"/>
    </row>
    <row r="138" spans="1:16" ht="20.100000000000001" customHeight="1" x14ac:dyDescent="0.25">
      <c r="A138" s="50"/>
      <c r="B138" s="50"/>
      <c r="C138" s="50"/>
      <c r="D138" s="50"/>
      <c r="E138" s="50"/>
      <c r="F138" s="50"/>
      <c r="L138" s="50"/>
      <c r="M138" s="50"/>
      <c r="N138" s="50"/>
      <c r="O138" s="50"/>
      <c r="P138" s="50"/>
    </row>
    <row r="139" spans="1:16" ht="20.100000000000001" customHeight="1" x14ac:dyDescent="0.25">
      <c r="A139" s="50"/>
      <c r="B139" s="50"/>
      <c r="C139" s="50"/>
      <c r="D139" s="50"/>
      <c r="E139" s="50"/>
      <c r="F139" s="50"/>
      <c r="L139" s="50"/>
      <c r="M139" s="50"/>
      <c r="N139" s="50"/>
      <c r="O139" s="50"/>
      <c r="P139" s="50"/>
    </row>
    <row r="140" spans="1:16" ht="20.100000000000001" customHeight="1" x14ac:dyDescent="0.25">
      <c r="A140" s="50"/>
      <c r="B140" s="50"/>
      <c r="C140" s="50"/>
      <c r="D140" s="50"/>
      <c r="E140" s="50"/>
      <c r="F140" s="50"/>
      <c r="L140" s="50"/>
      <c r="M140" s="50"/>
      <c r="N140" s="50"/>
      <c r="O140" s="50"/>
      <c r="P140" s="50"/>
    </row>
    <row r="141" spans="1:16" ht="20.100000000000001" customHeight="1" x14ac:dyDescent="0.25">
      <c r="A141" s="50"/>
      <c r="B141" s="50"/>
      <c r="C141" s="50"/>
      <c r="D141" s="50"/>
      <c r="E141" s="50"/>
      <c r="F141" s="50"/>
      <c r="L141" s="50"/>
      <c r="M141" s="50"/>
      <c r="N141" s="50"/>
      <c r="O141" s="50"/>
      <c r="P141" s="50"/>
    </row>
    <row r="142" spans="1:16" ht="20.100000000000001" customHeight="1" x14ac:dyDescent="0.25">
      <c r="A142" s="50"/>
      <c r="B142" s="50"/>
      <c r="C142" s="50"/>
      <c r="D142" s="50"/>
      <c r="E142" s="50"/>
      <c r="F142" s="50"/>
      <c r="L142" s="50"/>
      <c r="M142" s="50"/>
      <c r="N142" s="50"/>
      <c r="O142" s="50"/>
      <c r="P142" s="50"/>
    </row>
    <row r="143" spans="1:16" ht="20.100000000000001" customHeight="1" x14ac:dyDescent="0.25">
      <c r="A143" s="50"/>
      <c r="B143" s="50"/>
      <c r="C143" s="50"/>
      <c r="D143" s="50"/>
      <c r="E143" s="50"/>
      <c r="F143" s="50"/>
      <c r="L143" s="50"/>
      <c r="M143" s="50"/>
      <c r="N143" s="50"/>
      <c r="O143" s="50"/>
      <c r="P143" s="50"/>
    </row>
    <row r="144" spans="1:16" ht="20.100000000000001" customHeight="1" x14ac:dyDescent="0.25">
      <c r="A144" s="50"/>
      <c r="B144" s="50"/>
      <c r="C144" s="50"/>
      <c r="D144" s="50"/>
      <c r="E144" s="50"/>
      <c r="F144" s="50"/>
      <c r="L144" s="50"/>
      <c r="M144" s="50"/>
      <c r="N144" s="50"/>
      <c r="O144" s="50"/>
      <c r="P144" s="50"/>
    </row>
    <row r="145" spans="1:16" ht="20.100000000000001" customHeight="1" x14ac:dyDescent="0.25">
      <c r="A145" s="50"/>
      <c r="B145" s="50"/>
      <c r="C145" s="50"/>
      <c r="D145" s="50"/>
      <c r="E145" s="50"/>
      <c r="F145" s="50"/>
      <c r="L145" s="50"/>
      <c r="M145" s="50"/>
      <c r="N145" s="50"/>
      <c r="O145" s="50"/>
      <c r="P145" s="50"/>
    </row>
    <row r="146" spans="1:16" ht="20.100000000000001" customHeight="1" x14ac:dyDescent="0.25">
      <c r="A146" s="50"/>
      <c r="B146" s="50"/>
      <c r="C146" s="50"/>
      <c r="D146" s="50"/>
      <c r="E146" s="50"/>
      <c r="F146" s="50"/>
      <c r="L146" s="50"/>
      <c r="M146" s="50"/>
      <c r="N146" s="50"/>
      <c r="O146" s="50"/>
      <c r="P146" s="50"/>
    </row>
    <row r="147" spans="1:16" ht="20.100000000000001" customHeight="1" x14ac:dyDescent="0.25">
      <c r="A147" s="50"/>
      <c r="B147" s="50"/>
      <c r="C147" s="50"/>
      <c r="D147" s="50"/>
      <c r="E147" s="50"/>
      <c r="F147" s="50"/>
      <c r="L147" s="50"/>
      <c r="M147" s="50"/>
      <c r="N147" s="50"/>
      <c r="O147" s="50"/>
      <c r="P147" s="50"/>
    </row>
    <row r="148" spans="1:16" ht="20.100000000000001" customHeight="1" x14ac:dyDescent="0.25">
      <c r="A148" s="50"/>
      <c r="B148" s="50"/>
      <c r="C148" s="50"/>
      <c r="D148" s="50"/>
      <c r="E148" s="50"/>
      <c r="F148" s="50"/>
      <c r="L148" s="50"/>
      <c r="M148" s="50"/>
      <c r="N148" s="50"/>
      <c r="O148" s="50"/>
      <c r="P148" s="50"/>
    </row>
    <row r="149" spans="1:16" ht="20.100000000000001" customHeight="1" x14ac:dyDescent="0.25">
      <c r="A149" s="50"/>
      <c r="B149" s="50"/>
      <c r="C149" s="50"/>
      <c r="D149" s="50"/>
      <c r="E149" s="50"/>
      <c r="F149" s="50"/>
      <c r="L149" s="50"/>
      <c r="M149" s="50"/>
      <c r="N149" s="50"/>
      <c r="O149" s="50"/>
      <c r="P149" s="50"/>
    </row>
    <row r="150" spans="1:16" ht="20.100000000000001" customHeight="1" x14ac:dyDescent="0.25">
      <c r="A150" s="50"/>
      <c r="B150" s="50"/>
      <c r="C150" s="50"/>
      <c r="D150" s="50"/>
      <c r="E150" s="50"/>
      <c r="F150" s="50"/>
      <c r="L150" s="50"/>
      <c r="M150" s="50"/>
      <c r="N150" s="50"/>
      <c r="O150" s="50"/>
      <c r="P150" s="50"/>
    </row>
    <row r="151" spans="1:16" ht="20.100000000000001" customHeight="1" x14ac:dyDescent="0.25">
      <c r="A151" s="50"/>
      <c r="B151" s="50"/>
      <c r="C151" s="50"/>
      <c r="D151" s="50"/>
      <c r="E151" s="50"/>
      <c r="F151" s="50"/>
      <c r="L151" s="50"/>
      <c r="M151" s="50"/>
      <c r="N151" s="50"/>
      <c r="O151" s="50"/>
      <c r="P151" s="50"/>
    </row>
    <row r="152" spans="1:16" ht="20.100000000000001" customHeight="1" x14ac:dyDescent="0.25">
      <c r="A152" s="50"/>
      <c r="B152" s="50"/>
      <c r="C152" s="50"/>
      <c r="D152" s="50"/>
      <c r="E152" s="50"/>
      <c r="F152" s="50"/>
      <c r="L152" s="50"/>
      <c r="M152" s="50"/>
      <c r="N152" s="50"/>
      <c r="O152" s="50"/>
      <c r="P152" s="50"/>
    </row>
    <row r="153" spans="1:16" ht="20.100000000000001" customHeight="1" x14ac:dyDescent="0.25">
      <c r="A153" s="50"/>
      <c r="B153" s="50"/>
      <c r="C153" s="50"/>
      <c r="D153" s="50"/>
      <c r="E153" s="50"/>
      <c r="F153" s="50"/>
      <c r="L153" s="50"/>
      <c r="M153" s="50"/>
      <c r="N153" s="50"/>
      <c r="O153" s="50"/>
      <c r="P153" s="50"/>
    </row>
    <row r="154" spans="1:16" ht="20.100000000000001" customHeight="1" x14ac:dyDescent="0.25">
      <c r="A154" s="50"/>
      <c r="B154" s="50"/>
      <c r="C154" s="50"/>
      <c r="D154" s="50"/>
      <c r="E154" s="50"/>
      <c r="F154" s="50"/>
      <c r="L154" s="50"/>
      <c r="M154" s="50"/>
      <c r="N154" s="50"/>
      <c r="O154" s="50"/>
      <c r="P154" s="50"/>
    </row>
    <row r="155" spans="1:16" ht="20.100000000000001" customHeight="1" x14ac:dyDescent="0.25">
      <c r="A155" s="50"/>
      <c r="B155" s="50"/>
      <c r="C155" s="50"/>
      <c r="D155" s="50"/>
      <c r="E155" s="50"/>
      <c r="F155" s="50"/>
      <c r="L155" s="50"/>
      <c r="M155" s="50"/>
      <c r="N155" s="50"/>
      <c r="O155" s="50"/>
      <c r="P155" s="50"/>
    </row>
    <row r="156" spans="1:16" ht="20.100000000000001" customHeight="1" x14ac:dyDescent="0.25">
      <c r="A156" s="50"/>
      <c r="B156" s="50"/>
      <c r="C156" s="50"/>
      <c r="D156" s="50"/>
      <c r="E156" s="50"/>
      <c r="F156" s="50"/>
      <c r="L156" s="50"/>
      <c r="M156" s="50"/>
      <c r="N156" s="50"/>
      <c r="O156" s="50"/>
      <c r="P156" s="50"/>
    </row>
    <row r="157" spans="1:16" ht="20.100000000000001" customHeight="1" x14ac:dyDescent="0.25">
      <c r="A157" s="50"/>
      <c r="B157" s="50"/>
      <c r="C157" s="50"/>
      <c r="D157" s="50"/>
      <c r="E157" s="50"/>
      <c r="F157" s="50"/>
      <c r="L157" s="50"/>
      <c r="M157" s="50"/>
      <c r="N157" s="50"/>
      <c r="O157" s="50"/>
      <c r="P157" s="50"/>
    </row>
    <row r="158" spans="1:16" ht="20.100000000000001" customHeight="1" x14ac:dyDescent="0.25">
      <c r="A158" s="50"/>
      <c r="B158" s="50"/>
      <c r="C158" s="50"/>
      <c r="D158" s="50"/>
      <c r="E158" s="50"/>
      <c r="F158" s="50"/>
      <c r="L158" s="50"/>
      <c r="M158" s="50"/>
      <c r="N158" s="50"/>
      <c r="O158" s="50"/>
      <c r="P158" s="50"/>
    </row>
    <row r="159" spans="1:16" ht="20.100000000000001" customHeight="1" x14ac:dyDescent="0.25">
      <c r="A159" s="50"/>
      <c r="B159" s="50"/>
      <c r="C159" s="50"/>
      <c r="D159" s="50"/>
      <c r="E159" s="50"/>
      <c r="F159" s="50"/>
      <c r="L159" s="50"/>
      <c r="M159" s="50"/>
      <c r="N159" s="50"/>
      <c r="O159" s="50"/>
      <c r="P159" s="50"/>
    </row>
    <row r="160" spans="1:16" ht="20.100000000000001" customHeight="1" x14ac:dyDescent="0.25">
      <c r="A160" s="50"/>
      <c r="B160" s="50"/>
      <c r="C160" s="50"/>
      <c r="D160" s="50"/>
      <c r="E160" s="50"/>
      <c r="F160" s="50"/>
      <c r="L160" s="50"/>
      <c r="M160" s="50"/>
      <c r="N160" s="50"/>
      <c r="O160" s="50"/>
      <c r="P160" s="50"/>
    </row>
    <row r="161" spans="1:16" ht="20.100000000000001" customHeight="1" x14ac:dyDescent="0.25">
      <c r="A161" s="50"/>
      <c r="B161" s="50"/>
      <c r="C161" s="50"/>
      <c r="D161" s="50"/>
      <c r="E161" s="50"/>
      <c r="F161" s="50"/>
      <c r="L161" s="50"/>
      <c r="M161" s="50"/>
      <c r="N161" s="50"/>
      <c r="O161" s="50"/>
      <c r="P161" s="50"/>
    </row>
    <row r="162" spans="1:16" ht="20.100000000000001" customHeight="1" x14ac:dyDescent="0.25">
      <c r="A162" s="50"/>
      <c r="B162" s="50"/>
      <c r="C162" s="50"/>
      <c r="D162" s="50"/>
      <c r="E162" s="50"/>
      <c r="F162" s="50"/>
      <c r="L162" s="50"/>
      <c r="M162" s="50"/>
      <c r="N162" s="50"/>
      <c r="O162" s="50"/>
      <c r="P162" s="50"/>
    </row>
    <row r="163" spans="1:16" ht="20.100000000000001" customHeight="1" x14ac:dyDescent="0.25">
      <c r="A163" s="50"/>
      <c r="B163" s="50"/>
      <c r="C163" s="50"/>
      <c r="D163" s="50"/>
      <c r="E163" s="50"/>
      <c r="F163" s="50"/>
      <c r="L163" s="50"/>
      <c r="M163" s="50"/>
      <c r="N163" s="50"/>
      <c r="O163" s="50"/>
      <c r="P163" s="50"/>
    </row>
    <row r="164" spans="1:16" ht="20.100000000000001" customHeight="1" x14ac:dyDescent="0.25">
      <c r="A164" s="50"/>
      <c r="B164" s="50"/>
      <c r="C164" s="50"/>
      <c r="D164" s="50"/>
      <c r="E164" s="50"/>
      <c r="F164" s="50"/>
      <c r="L164" s="50"/>
      <c r="M164" s="50"/>
      <c r="N164" s="50"/>
      <c r="O164" s="50"/>
      <c r="P164" s="50"/>
    </row>
    <row r="165" spans="1:16" ht="20.100000000000001" customHeight="1" x14ac:dyDescent="0.25">
      <c r="A165" s="50"/>
      <c r="B165" s="50"/>
      <c r="C165" s="50"/>
      <c r="D165" s="50"/>
      <c r="E165" s="50"/>
      <c r="F165" s="50"/>
      <c r="L165" s="50"/>
      <c r="M165" s="50"/>
      <c r="N165" s="50"/>
      <c r="O165" s="50"/>
      <c r="P165" s="50"/>
    </row>
    <row r="166" spans="1:16" ht="20.100000000000001" customHeight="1" x14ac:dyDescent="0.25">
      <c r="A166" s="50"/>
      <c r="B166" s="50"/>
      <c r="C166" s="50"/>
      <c r="D166" s="50"/>
      <c r="E166" s="50"/>
      <c r="F166" s="50"/>
      <c r="L166" s="50"/>
      <c r="M166" s="50"/>
      <c r="N166" s="50"/>
      <c r="O166" s="50"/>
      <c r="P166" s="50"/>
    </row>
    <row r="167" spans="1:16" ht="20.100000000000001" customHeight="1" x14ac:dyDescent="0.25">
      <c r="A167" s="50"/>
      <c r="B167" s="50"/>
      <c r="C167" s="50"/>
      <c r="D167" s="50"/>
      <c r="E167" s="50"/>
      <c r="F167" s="50"/>
      <c r="L167" s="50"/>
      <c r="M167" s="50"/>
      <c r="N167" s="50"/>
      <c r="O167" s="50"/>
      <c r="P167" s="50"/>
    </row>
    <row r="168" spans="1:16" ht="20.100000000000001" customHeight="1" x14ac:dyDescent="0.25">
      <c r="A168" s="50"/>
      <c r="B168" s="50"/>
      <c r="C168" s="50"/>
      <c r="D168" s="50"/>
      <c r="E168" s="50"/>
      <c r="F168" s="50"/>
      <c r="L168" s="50"/>
      <c r="M168" s="50"/>
      <c r="N168" s="50"/>
      <c r="O168" s="50"/>
      <c r="P168" s="50"/>
    </row>
    <row r="169" spans="1:16" ht="20.100000000000001" customHeight="1" x14ac:dyDescent="0.25">
      <c r="A169" s="50"/>
      <c r="B169" s="50"/>
      <c r="C169" s="50"/>
      <c r="D169" s="50"/>
      <c r="E169" s="50"/>
      <c r="F169" s="50"/>
      <c r="L169" s="50"/>
      <c r="M169" s="50"/>
      <c r="N169" s="50"/>
      <c r="O169" s="50"/>
      <c r="P169" s="50"/>
    </row>
    <row r="170" spans="1:16" ht="20.100000000000001" customHeight="1" x14ac:dyDescent="0.25">
      <c r="A170" s="50"/>
      <c r="B170" s="50"/>
      <c r="C170" s="50"/>
      <c r="D170" s="50"/>
      <c r="E170" s="50"/>
      <c r="F170" s="50"/>
      <c r="L170" s="50"/>
      <c r="M170" s="50"/>
      <c r="N170" s="50"/>
      <c r="O170" s="50"/>
      <c r="P170" s="50"/>
    </row>
    <row r="171" spans="1:16" ht="20.100000000000001" customHeight="1" x14ac:dyDescent="0.25">
      <c r="A171" s="50"/>
      <c r="B171" s="50"/>
      <c r="C171" s="50"/>
      <c r="D171" s="50"/>
      <c r="E171" s="50"/>
      <c r="F171" s="50"/>
      <c r="L171" s="50"/>
      <c r="M171" s="50"/>
      <c r="N171" s="50"/>
      <c r="O171" s="50"/>
      <c r="P171" s="50"/>
    </row>
    <row r="172" spans="1:16" ht="20.100000000000001" customHeight="1" x14ac:dyDescent="0.25">
      <c r="A172" s="50"/>
      <c r="B172" s="50"/>
      <c r="C172" s="50"/>
      <c r="D172" s="50"/>
      <c r="E172" s="50"/>
      <c r="F172" s="50"/>
      <c r="L172" s="50"/>
      <c r="M172" s="50"/>
      <c r="N172" s="50"/>
      <c r="O172" s="50"/>
      <c r="P172" s="50"/>
    </row>
    <row r="173" spans="1:16" ht="20.100000000000001" customHeight="1" x14ac:dyDescent="0.25">
      <c r="A173" s="50"/>
      <c r="B173" s="50"/>
      <c r="C173" s="50"/>
      <c r="D173" s="50"/>
      <c r="E173" s="50"/>
      <c r="F173" s="50"/>
      <c r="L173" s="50"/>
      <c r="M173" s="50"/>
      <c r="N173" s="50"/>
      <c r="O173" s="50"/>
      <c r="P173" s="50"/>
    </row>
    <row r="174" spans="1:16" ht="20.100000000000001" customHeight="1" x14ac:dyDescent="0.25">
      <c r="A174" s="50"/>
      <c r="B174" s="50"/>
      <c r="C174" s="50"/>
      <c r="D174" s="50"/>
      <c r="E174" s="50"/>
      <c r="F174" s="50"/>
      <c r="L174" s="50"/>
      <c r="M174" s="50"/>
      <c r="N174" s="50"/>
      <c r="O174" s="50"/>
      <c r="P174" s="50"/>
    </row>
    <row r="175" spans="1:16" ht="20.100000000000001" customHeight="1" x14ac:dyDescent="0.25">
      <c r="A175" s="50"/>
      <c r="B175" s="50"/>
      <c r="C175" s="50"/>
      <c r="D175" s="50"/>
      <c r="E175" s="50"/>
      <c r="F175" s="50"/>
      <c r="L175" s="50"/>
      <c r="M175" s="50"/>
      <c r="N175" s="50"/>
      <c r="O175" s="50"/>
      <c r="P175" s="50"/>
    </row>
    <row r="176" spans="1:16" ht="20.100000000000001" customHeight="1" x14ac:dyDescent="0.25">
      <c r="A176" s="50"/>
      <c r="B176" s="50"/>
      <c r="C176" s="50"/>
      <c r="D176" s="50"/>
      <c r="E176" s="50"/>
      <c r="F176" s="50"/>
      <c r="L176" s="50"/>
      <c r="M176" s="50"/>
      <c r="N176" s="50"/>
      <c r="O176" s="50"/>
      <c r="P176" s="50"/>
    </row>
    <row r="177" spans="1:16" ht="20.100000000000001" customHeight="1" x14ac:dyDescent="0.25">
      <c r="A177" s="50"/>
      <c r="B177" s="50"/>
      <c r="C177" s="50"/>
      <c r="D177" s="50"/>
      <c r="E177" s="50"/>
      <c r="F177" s="50"/>
      <c r="L177" s="50"/>
      <c r="M177" s="50"/>
      <c r="N177" s="50"/>
      <c r="O177" s="50"/>
      <c r="P177" s="50"/>
    </row>
    <row r="178" spans="1:16" ht="20.100000000000001" customHeight="1" x14ac:dyDescent="0.25">
      <c r="A178" s="50"/>
      <c r="B178" s="50"/>
      <c r="C178" s="50"/>
      <c r="D178" s="50"/>
      <c r="E178" s="50"/>
      <c r="F178" s="50"/>
      <c r="L178" s="50"/>
      <c r="M178" s="50"/>
      <c r="N178" s="50"/>
      <c r="O178" s="50"/>
      <c r="P178" s="50"/>
    </row>
    <row r="179" spans="1:16" ht="20.100000000000001" customHeight="1" x14ac:dyDescent="0.25">
      <c r="A179" s="50"/>
      <c r="B179" s="50"/>
      <c r="C179" s="50"/>
      <c r="D179" s="50"/>
      <c r="E179" s="50"/>
      <c r="F179" s="50"/>
      <c r="L179" s="50"/>
      <c r="M179" s="50"/>
      <c r="N179" s="50"/>
      <c r="O179" s="50"/>
      <c r="P179" s="50"/>
    </row>
    <row r="180" spans="1:16" ht="20.100000000000001" customHeight="1" x14ac:dyDescent="0.25">
      <c r="A180" s="50"/>
      <c r="B180" s="50"/>
      <c r="C180" s="50"/>
      <c r="D180" s="50"/>
      <c r="E180" s="50"/>
      <c r="F180" s="50"/>
      <c r="L180" s="50"/>
      <c r="M180" s="50"/>
      <c r="N180" s="50"/>
      <c r="O180" s="50"/>
      <c r="P180" s="50"/>
    </row>
    <row r="181" spans="1:16" ht="20.100000000000001" customHeight="1" x14ac:dyDescent="0.25">
      <c r="A181" s="50"/>
      <c r="B181" s="50"/>
      <c r="C181" s="50"/>
      <c r="D181" s="50"/>
      <c r="E181" s="50"/>
      <c r="F181" s="50"/>
      <c r="L181" s="50"/>
      <c r="M181" s="50"/>
      <c r="N181" s="50"/>
      <c r="O181" s="50"/>
      <c r="P181" s="50"/>
    </row>
    <row r="182" spans="1:16" ht="20.100000000000001" customHeight="1" x14ac:dyDescent="0.25">
      <c r="A182" s="50"/>
      <c r="B182" s="50"/>
      <c r="C182" s="50"/>
      <c r="D182" s="50"/>
      <c r="E182" s="50"/>
      <c r="F182" s="50"/>
      <c r="L182" s="50"/>
      <c r="M182" s="50"/>
      <c r="N182" s="50"/>
      <c r="O182" s="50"/>
      <c r="P182" s="50"/>
    </row>
    <row r="183" spans="1:16" ht="20.100000000000001" customHeight="1" x14ac:dyDescent="0.25">
      <c r="A183" s="50"/>
      <c r="B183" s="50"/>
      <c r="C183" s="50"/>
      <c r="D183" s="50"/>
      <c r="E183" s="50"/>
      <c r="F183" s="50"/>
      <c r="L183" s="50"/>
      <c r="M183" s="50"/>
      <c r="N183" s="50"/>
      <c r="O183" s="50"/>
      <c r="P183" s="50"/>
    </row>
    <row r="184" spans="1:16" ht="20.100000000000001" customHeight="1" x14ac:dyDescent="0.25">
      <c r="A184" s="50"/>
      <c r="B184" s="50"/>
      <c r="C184" s="50"/>
      <c r="D184" s="50"/>
      <c r="E184" s="50"/>
      <c r="F184" s="50"/>
      <c r="L184" s="50"/>
      <c r="M184" s="50"/>
      <c r="N184" s="50"/>
      <c r="O184" s="50"/>
      <c r="P184" s="50"/>
    </row>
    <row r="185" spans="1:16" ht="20.100000000000001" customHeight="1" x14ac:dyDescent="0.25">
      <c r="A185" s="50"/>
      <c r="B185" s="50"/>
      <c r="C185" s="50"/>
      <c r="D185" s="50"/>
      <c r="E185" s="50"/>
      <c r="F185" s="50"/>
      <c r="L185" s="50"/>
      <c r="M185" s="50"/>
      <c r="N185" s="50"/>
      <c r="O185" s="50"/>
      <c r="P185" s="50"/>
    </row>
    <row r="186" spans="1:16" ht="20.100000000000001" customHeight="1" x14ac:dyDescent="0.25">
      <c r="A186" s="50"/>
      <c r="B186" s="50"/>
      <c r="C186" s="50"/>
      <c r="D186" s="50"/>
      <c r="E186" s="50"/>
      <c r="F186" s="50"/>
      <c r="L186" s="50"/>
      <c r="M186" s="50"/>
      <c r="N186" s="50"/>
      <c r="O186" s="50"/>
      <c r="P186" s="50"/>
    </row>
    <row r="187" spans="1:16" ht="20.100000000000001" customHeight="1" x14ac:dyDescent="0.25">
      <c r="A187" s="50"/>
      <c r="B187" s="50"/>
      <c r="C187" s="50"/>
      <c r="D187" s="50"/>
      <c r="E187" s="50"/>
      <c r="F187" s="50"/>
      <c r="L187" s="50"/>
      <c r="M187" s="50"/>
      <c r="N187" s="50"/>
      <c r="O187" s="50"/>
      <c r="P187" s="50"/>
    </row>
    <row r="188" spans="1:16" ht="20.100000000000001" customHeight="1" x14ac:dyDescent="0.25">
      <c r="A188" s="50"/>
      <c r="B188" s="50"/>
      <c r="C188" s="50"/>
      <c r="D188" s="50"/>
      <c r="E188" s="50"/>
      <c r="F188" s="50"/>
      <c r="L188" s="50"/>
      <c r="M188" s="50"/>
      <c r="N188" s="50"/>
      <c r="O188" s="50"/>
      <c r="P188" s="50"/>
    </row>
    <row r="189" spans="1:16" ht="20.100000000000001" customHeight="1" x14ac:dyDescent="0.25">
      <c r="A189" s="50"/>
      <c r="B189" s="50"/>
      <c r="C189" s="50"/>
      <c r="D189" s="50"/>
      <c r="E189" s="50"/>
      <c r="F189" s="50"/>
      <c r="L189" s="50"/>
      <c r="M189" s="50"/>
      <c r="N189" s="50"/>
      <c r="O189" s="50"/>
      <c r="P189" s="50"/>
    </row>
    <row r="190" spans="1:16" ht="20.100000000000001" customHeight="1" x14ac:dyDescent="0.25">
      <c r="A190" s="50"/>
      <c r="B190" s="50"/>
      <c r="C190" s="50"/>
      <c r="D190" s="50"/>
      <c r="E190" s="50"/>
      <c r="F190" s="50"/>
      <c r="L190" s="50"/>
      <c r="M190" s="50"/>
      <c r="N190" s="50"/>
      <c r="O190" s="50"/>
      <c r="P190" s="50"/>
    </row>
    <row r="191" spans="1:16" ht="20.100000000000001" customHeight="1" x14ac:dyDescent="0.25">
      <c r="A191" s="50"/>
      <c r="B191" s="50"/>
      <c r="C191" s="50"/>
      <c r="D191" s="50"/>
      <c r="E191" s="50"/>
      <c r="F191" s="50"/>
      <c r="L191" s="50"/>
      <c r="M191" s="50"/>
      <c r="N191" s="50"/>
      <c r="O191" s="50"/>
      <c r="P191" s="50"/>
    </row>
    <row r="192" spans="1:16" ht="20.100000000000001" customHeight="1" x14ac:dyDescent="0.25">
      <c r="A192" s="50"/>
      <c r="B192" s="50"/>
      <c r="C192" s="50"/>
      <c r="D192" s="50"/>
      <c r="E192" s="50"/>
      <c r="F192" s="50"/>
      <c r="L192" s="50"/>
      <c r="M192" s="50"/>
      <c r="N192" s="50"/>
      <c r="O192" s="50"/>
      <c r="P192" s="50"/>
    </row>
    <row r="193" spans="1:16" ht="20.100000000000001" customHeight="1" x14ac:dyDescent="0.25">
      <c r="A193" s="50"/>
      <c r="B193" s="50"/>
      <c r="C193" s="50"/>
      <c r="D193" s="50"/>
      <c r="E193" s="50"/>
      <c r="F193" s="50"/>
      <c r="L193" s="50"/>
      <c r="M193" s="50"/>
      <c r="N193" s="50"/>
      <c r="O193" s="50"/>
      <c r="P193" s="50"/>
    </row>
    <row r="194" spans="1:16" ht="20.100000000000001" customHeight="1" x14ac:dyDescent="0.25">
      <c r="A194" s="50"/>
      <c r="B194" s="50"/>
      <c r="C194" s="50"/>
      <c r="D194" s="50"/>
      <c r="E194" s="50"/>
      <c r="F194" s="50"/>
      <c r="L194" s="50"/>
      <c r="M194" s="50"/>
      <c r="N194" s="50"/>
      <c r="O194" s="50"/>
      <c r="P194" s="50"/>
    </row>
    <row r="195" spans="1:16" ht="20.100000000000001" customHeight="1" x14ac:dyDescent="0.25">
      <c r="A195" s="50"/>
      <c r="B195" s="50"/>
      <c r="C195" s="50"/>
      <c r="D195" s="50"/>
      <c r="E195" s="50"/>
      <c r="F195" s="50"/>
      <c r="L195" s="50"/>
      <c r="M195" s="50"/>
      <c r="N195" s="50"/>
      <c r="O195" s="50"/>
      <c r="P195" s="50"/>
    </row>
    <row r="196" spans="1:16" ht="20.100000000000001" customHeight="1" x14ac:dyDescent="0.25">
      <c r="A196" s="50"/>
      <c r="B196" s="50"/>
      <c r="C196" s="50"/>
      <c r="D196" s="50"/>
      <c r="E196" s="50"/>
      <c r="F196" s="50"/>
      <c r="L196" s="50"/>
      <c r="M196" s="50"/>
      <c r="N196" s="50"/>
      <c r="O196" s="50"/>
      <c r="P196" s="50"/>
    </row>
    <row r="197" spans="1:16" ht="20.100000000000001" customHeight="1" x14ac:dyDescent="0.25">
      <c r="A197" s="50"/>
      <c r="B197" s="50"/>
      <c r="C197" s="50"/>
      <c r="D197" s="50"/>
      <c r="E197" s="50"/>
      <c r="F197" s="50"/>
      <c r="L197" s="50"/>
      <c r="M197" s="50"/>
      <c r="N197" s="50"/>
      <c r="O197" s="50"/>
      <c r="P197" s="50"/>
    </row>
    <row r="198" spans="1:16" ht="20.100000000000001" customHeight="1" x14ac:dyDescent="0.25">
      <c r="A198" s="50"/>
      <c r="B198" s="50"/>
      <c r="C198" s="50"/>
      <c r="D198" s="50"/>
      <c r="E198" s="50"/>
      <c r="F198" s="50"/>
      <c r="L198" s="50"/>
      <c r="M198" s="50"/>
      <c r="N198" s="50"/>
      <c r="O198" s="50"/>
      <c r="P198" s="50"/>
    </row>
    <row r="199" spans="1:16" ht="20.100000000000001" customHeight="1" x14ac:dyDescent="0.25">
      <c r="A199" s="50"/>
      <c r="B199" s="50"/>
      <c r="C199" s="50"/>
      <c r="D199" s="50"/>
      <c r="E199" s="50"/>
      <c r="F199" s="50"/>
      <c r="L199" s="50"/>
      <c r="M199" s="50"/>
      <c r="N199" s="50"/>
      <c r="O199" s="50"/>
      <c r="P199" s="50"/>
    </row>
    <row r="200" spans="1:16" ht="20.100000000000001" customHeight="1" x14ac:dyDescent="0.25">
      <c r="A200" s="50"/>
      <c r="B200" s="50"/>
      <c r="C200" s="50"/>
      <c r="D200" s="50"/>
      <c r="E200" s="50"/>
      <c r="F200" s="50"/>
      <c r="L200" s="50"/>
      <c r="M200" s="50"/>
      <c r="N200" s="50"/>
      <c r="O200" s="50"/>
      <c r="P200" s="50"/>
    </row>
    <row r="201" spans="1:16" ht="20.100000000000001" customHeight="1" x14ac:dyDescent="0.25">
      <c r="A201" s="50"/>
      <c r="B201" s="50"/>
      <c r="C201" s="50"/>
      <c r="D201" s="50"/>
      <c r="E201" s="50"/>
      <c r="F201" s="50"/>
      <c r="L201" s="50"/>
      <c r="M201" s="50"/>
      <c r="N201" s="50"/>
      <c r="O201" s="50"/>
      <c r="P201" s="50"/>
    </row>
    <row r="202" spans="1:16" ht="20.100000000000001" customHeight="1" x14ac:dyDescent="0.25">
      <c r="A202" s="50"/>
      <c r="B202" s="50"/>
      <c r="C202" s="50"/>
      <c r="D202" s="50"/>
      <c r="E202" s="50"/>
      <c r="F202" s="50"/>
      <c r="L202" s="50"/>
      <c r="M202" s="50"/>
      <c r="N202" s="50"/>
      <c r="O202" s="50"/>
      <c r="P202" s="50"/>
    </row>
    <row r="203" spans="1:16" ht="20.100000000000001" customHeight="1" x14ac:dyDescent="0.25">
      <c r="A203" s="50"/>
      <c r="B203" s="50"/>
      <c r="C203" s="50"/>
      <c r="D203" s="50"/>
      <c r="E203" s="50"/>
      <c r="F203" s="50"/>
      <c r="L203" s="50"/>
      <c r="M203" s="50"/>
      <c r="N203" s="50"/>
      <c r="O203" s="50"/>
      <c r="P203" s="50"/>
    </row>
    <row r="204" spans="1:16" ht="20.100000000000001" customHeight="1" x14ac:dyDescent="0.25">
      <c r="A204" s="50"/>
      <c r="B204" s="50"/>
      <c r="C204" s="50"/>
      <c r="D204" s="50"/>
      <c r="E204" s="50"/>
      <c r="F204" s="50"/>
      <c r="L204" s="50"/>
      <c r="M204" s="50"/>
      <c r="N204" s="50"/>
      <c r="O204" s="50"/>
      <c r="P204" s="50"/>
    </row>
    <row r="205" spans="1:16" ht="20.100000000000001" customHeight="1" x14ac:dyDescent="0.25">
      <c r="A205" s="50"/>
      <c r="B205" s="50"/>
      <c r="C205" s="50"/>
      <c r="D205" s="50"/>
      <c r="E205" s="50"/>
      <c r="F205" s="50"/>
      <c r="L205" s="50"/>
      <c r="M205" s="50"/>
      <c r="N205" s="50"/>
      <c r="O205" s="50"/>
      <c r="P205" s="50"/>
    </row>
    <row r="206" spans="1:16" ht="20.100000000000001" customHeight="1" x14ac:dyDescent="0.25">
      <c r="A206" s="50"/>
      <c r="B206" s="50"/>
      <c r="C206" s="50"/>
      <c r="D206" s="50"/>
      <c r="E206" s="50"/>
      <c r="F206" s="50"/>
      <c r="L206" s="50"/>
      <c r="M206" s="50"/>
      <c r="N206" s="50"/>
      <c r="O206" s="50"/>
      <c r="P206" s="50"/>
    </row>
    <row r="207" spans="1:16" ht="20.100000000000001" customHeight="1" x14ac:dyDescent="0.25">
      <c r="A207" s="50"/>
      <c r="B207" s="50"/>
      <c r="C207" s="50"/>
      <c r="D207" s="50"/>
      <c r="E207" s="50"/>
      <c r="F207" s="50"/>
      <c r="L207" s="50"/>
      <c r="M207" s="50"/>
      <c r="N207" s="50"/>
      <c r="O207" s="50"/>
      <c r="P207" s="50"/>
    </row>
    <row r="208" spans="1:16" ht="20.100000000000001" customHeight="1" x14ac:dyDescent="0.25">
      <c r="A208" s="50"/>
      <c r="B208" s="50"/>
      <c r="C208" s="50"/>
      <c r="D208" s="50"/>
      <c r="E208" s="50"/>
      <c r="F208" s="50"/>
      <c r="L208" s="50"/>
      <c r="M208" s="50"/>
      <c r="N208" s="50"/>
      <c r="O208" s="50"/>
      <c r="P208" s="50"/>
    </row>
    <row r="209" spans="1:16" ht="20.100000000000001" customHeight="1" x14ac:dyDescent="0.25">
      <c r="A209" s="50"/>
      <c r="B209" s="50"/>
      <c r="C209" s="50"/>
      <c r="D209" s="50"/>
      <c r="E209" s="50"/>
      <c r="F209" s="50"/>
      <c r="L209" s="50"/>
      <c r="M209" s="50"/>
      <c r="N209" s="50"/>
      <c r="O209" s="50"/>
      <c r="P209" s="50"/>
    </row>
    <row r="210" spans="1:16" ht="20.100000000000001" customHeight="1" x14ac:dyDescent="0.25">
      <c r="A210" s="50"/>
      <c r="B210" s="50"/>
      <c r="C210" s="50"/>
      <c r="D210" s="50"/>
      <c r="E210" s="50"/>
      <c r="F210" s="50"/>
      <c r="L210" s="50"/>
      <c r="M210" s="50"/>
      <c r="N210" s="50"/>
      <c r="O210" s="50"/>
      <c r="P210" s="50"/>
    </row>
    <row r="211" spans="1:16" ht="20.100000000000001" customHeight="1" x14ac:dyDescent="0.25">
      <c r="A211" s="50"/>
      <c r="B211" s="50"/>
      <c r="C211" s="50"/>
      <c r="D211" s="50"/>
      <c r="E211" s="50"/>
      <c r="F211" s="50"/>
      <c r="L211" s="50"/>
      <c r="M211" s="50"/>
      <c r="N211" s="50"/>
      <c r="O211" s="50"/>
      <c r="P211" s="50"/>
    </row>
    <row r="212" spans="1:16" ht="20.100000000000001" customHeight="1" x14ac:dyDescent="0.25">
      <c r="A212" s="50"/>
      <c r="B212" s="50"/>
      <c r="C212" s="50"/>
      <c r="D212" s="50"/>
      <c r="E212" s="50"/>
      <c r="F212" s="50"/>
      <c r="L212" s="50"/>
      <c r="M212" s="50"/>
      <c r="N212" s="50"/>
      <c r="O212" s="50"/>
      <c r="P212" s="50"/>
    </row>
    <row r="213" spans="1:16" ht="20.100000000000001" customHeight="1" x14ac:dyDescent="0.25">
      <c r="A213" s="50"/>
      <c r="B213" s="50"/>
      <c r="C213" s="50"/>
      <c r="D213" s="50"/>
      <c r="E213" s="50"/>
      <c r="F213" s="50"/>
      <c r="L213" s="50"/>
      <c r="M213" s="50"/>
      <c r="N213" s="50"/>
      <c r="O213" s="50"/>
      <c r="P213" s="50"/>
    </row>
    <row r="214" spans="1:16" ht="20.100000000000001" customHeight="1" x14ac:dyDescent="0.25">
      <c r="A214" s="50"/>
      <c r="B214" s="50"/>
      <c r="C214" s="50"/>
      <c r="D214" s="50"/>
      <c r="E214" s="50"/>
      <c r="F214" s="50"/>
      <c r="L214" s="50"/>
      <c r="M214" s="50"/>
      <c r="N214" s="50"/>
      <c r="O214" s="50"/>
      <c r="P214" s="50"/>
    </row>
    <row r="215" spans="1:16" ht="20.100000000000001" customHeight="1" x14ac:dyDescent="0.25">
      <c r="A215" s="50"/>
      <c r="B215" s="50"/>
      <c r="C215" s="50"/>
      <c r="D215" s="50"/>
      <c r="E215" s="50"/>
      <c r="F215" s="50"/>
      <c r="L215" s="50"/>
      <c r="M215" s="50"/>
      <c r="N215" s="50"/>
      <c r="O215" s="50"/>
      <c r="P215" s="50"/>
    </row>
    <row r="216" spans="1:16" ht="20.100000000000001" customHeight="1" x14ac:dyDescent="0.25">
      <c r="A216" s="50"/>
      <c r="B216" s="50"/>
      <c r="C216" s="50"/>
      <c r="D216" s="50"/>
      <c r="E216" s="50"/>
      <c r="F216" s="50"/>
      <c r="L216" s="50"/>
      <c r="M216" s="50"/>
      <c r="N216" s="50"/>
      <c r="O216" s="50"/>
      <c r="P216" s="50"/>
    </row>
    <row r="217" spans="1:16" ht="20.100000000000001" customHeight="1" x14ac:dyDescent="0.25">
      <c r="A217" s="50"/>
      <c r="B217" s="50"/>
      <c r="C217" s="50"/>
      <c r="D217" s="50"/>
      <c r="E217" s="50"/>
      <c r="F217" s="50"/>
      <c r="L217" s="50"/>
      <c r="M217" s="50"/>
      <c r="N217" s="50"/>
      <c r="O217" s="50"/>
      <c r="P217" s="50"/>
    </row>
    <row r="218" spans="1:16" ht="20.100000000000001" customHeight="1" x14ac:dyDescent="0.25">
      <c r="A218" s="50"/>
      <c r="B218" s="50"/>
      <c r="C218" s="50"/>
      <c r="D218" s="50"/>
      <c r="E218" s="50"/>
      <c r="F218" s="50"/>
      <c r="L218" s="50"/>
      <c r="M218" s="50"/>
      <c r="N218" s="50"/>
      <c r="O218" s="50"/>
      <c r="P218" s="50"/>
    </row>
    <row r="219" spans="1:16" ht="20.100000000000001" customHeight="1" x14ac:dyDescent="0.25">
      <c r="A219" s="50"/>
      <c r="B219" s="50"/>
      <c r="C219" s="50"/>
      <c r="D219" s="50"/>
      <c r="E219" s="50"/>
      <c r="F219" s="50"/>
      <c r="L219" s="50"/>
      <c r="M219" s="50"/>
      <c r="N219" s="50"/>
      <c r="O219" s="50"/>
      <c r="P219" s="50"/>
    </row>
    <row r="220" spans="1:16" ht="20.100000000000001" customHeight="1" x14ac:dyDescent="0.25">
      <c r="A220" s="50"/>
      <c r="B220" s="50"/>
      <c r="C220" s="50"/>
      <c r="D220" s="50"/>
      <c r="E220" s="50"/>
      <c r="F220" s="50"/>
      <c r="L220" s="50"/>
      <c r="M220" s="50"/>
      <c r="N220" s="50"/>
      <c r="O220" s="50"/>
      <c r="P220" s="50"/>
    </row>
    <row r="221" spans="1:16" ht="20.100000000000001" customHeight="1" x14ac:dyDescent="0.25">
      <c r="A221" s="50"/>
      <c r="B221" s="50"/>
      <c r="C221" s="50"/>
      <c r="D221" s="50"/>
      <c r="E221" s="50"/>
      <c r="F221" s="50"/>
      <c r="L221" s="50"/>
      <c r="M221" s="50"/>
      <c r="N221" s="50"/>
      <c r="O221" s="50"/>
      <c r="P221" s="50"/>
    </row>
    <row r="222" spans="1:16" ht="20.100000000000001" customHeight="1" x14ac:dyDescent="0.25">
      <c r="A222" s="50"/>
      <c r="B222" s="50"/>
      <c r="C222" s="50"/>
      <c r="D222" s="50"/>
      <c r="E222" s="50"/>
      <c r="F222" s="50"/>
      <c r="L222" s="50"/>
      <c r="M222" s="50"/>
      <c r="N222" s="50"/>
      <c r="O222" s="50"/>
      <c r="P222" s="50"/>
    </row>
    <row r="223" spans="1:16" ht="20.100000000000001" customHeight="1" x14ac:dyDescent="0.25">
      <c r="A223" s="50"/>
      <c r="B223" s="50"/>
      <c r="C223" s="50"/>
      <c r="D223" s="50"/>
      <c r="E223" s="50"/>
      <c r="F223" s="50"/>
      <c r="L223" s="50"/>
      <c r="M223" s="50"/>
      <c r="N223" s="50"/>
      <c r="O223" s="50"/>
      <c r="P223" s="50"/>
    </row>
    <row r="224" spans="1:16" ht="20.100000000000001" customHeight="1" x14ac:dyDescent="0.25">
      <c r="A224" s="50"/>
      <c r="B224" s="50"/>
      <c r="C224" s="50"/>
      <c r="D224" s="50"/>
      <c r="E224" s="50"/>
      <c r="F224" s="50"/>
      <c r="L224" s="50"/>
      <c r="M224" s="50"/>
      <c r="N224" s="50"/>
      <c r="O224" s="50"/>
      <c r="P224" s="50"/>
    </row>
    <row r="225" spans="1:16" ht="20.100000000000001" customHeight="1" x14ac:dyDescent="0.25">
      <c r="A225" s="50"/>
      <c r="B225" s="50"/>
      <c r="C225" s="50"/>
      <c r="D225" s="50"/>
      <c r="E225" s="50"/>
      <c r="F225" s="50"/>
      <c r="L225" s="50"/>
      <c r="M225" s="50"/>
      <c r="N225" s="50"/>
      <c r="O225" s="50"/>
      <c r="P225" s="50"/>
    </row>
    <row r="226" spans="1:16" ht="20.100000000000001" customHeight="1" x14ac:dyDescent="0.25">
      <c r="A226" s="50"/>
      <c r="B226" s="50"/>
      <c r="C226" s="50"/>
      <c r="D226" s="50"/>
      <c r="E226" s="50"/>
      <c r="F226" s="50"/>
      <c r="L226" s="50"/>
      <c r="M226" s="50"/>
      <c r="N226" s="50"/>
      <c r="O226" s="50"/>
      <c r="P226" s="50"/>
    </row>
    <row r="227" spans="1:16" ht="20.100000000000001" customHeight="1" x14ac:dyDescent="0.25">
      <c r="A227" s="50"/>
      <c r="B227" s="50"/>
      <c r="C227" s="50"/>
      <c r="D227" s="50"/>
      <c r="E227" s="50"/>
      <c r="F227" s="50"/>
      <c r="L227" s="50"/>
      <c r="M227" s="50"/>
      <c r="N227" s="50"/>
      <c r="O227" s="50"/>
      <c r="P227" s="50"/>
    </row>
    <row r="228" spans="1:16" ht="20.100000000000001" customHeight="1" x14ac:dyDescent="0.25">
      <c r="A228" s="50"/>
      <c r="B228" s="50"/>
      <c r="C228" s="50"/>
      <c r="D228" s="50"/>
      <c r="E228" s="50"/>
      <c r="F228" s="50"/>
      <c r="L228" s="50"/>
      <c r="M228" s="50"/>
      <c r="N228" s="50"/>
      <c r="O228" s="50"/>
      <c r="P228" s="50"/>
    </row>
    <row r="229" spans="1:16" ht="20.100000000000001" customHeight="1" x14ac:dyDescent="0.25">
      <c r="A229" s="50"/>
      <c r="B229" s="50"/>
      <c r="C229" s="50"/>
      <c r="D229" s="50"/>
      <c r="E229" s="50"/>
      <c r="F229" s="50"/>
      <c r="L229" s="50"/>
      <c r="M229" s="50"/>
      <c r="N229" s="50"/>
      <c r="O229" s="50"/>
      <c r="P229" s="50"/>
    </row>
    <row r="230" spans="1:16" ht="20.100000000000001" customHeight="1" x14ac:dyDescent="0.25">
      <c r="A230" s="50"/>
      <c r="B230" s="50"/>
      <c r="C230" s="50"/>
      <c r="D230" s="50"/>
      <c r="E230" s="50"/>
      <c r="F230" s="50"/>
      <c r="L230" s="50"/>
      <c r="M230" s="50"/>
      <c r="N230" s="50"/>
      <c r="O230" s="50"/>
      <c r="P230" s="50"/>
    </row>
    <row r="231" spans="1:16" ht="20.100000000000001" customHeight="1" x14ac:dyDescent="0.25">
      <c r="A231" s="50"/>
      <c r="B231" s="50"/>
      <c r="C231" s="50"/>
      <c r="D231" s="50"/>
      <c r="E231" s="50"/>
      <c r="F231" s="50"/>
      <c r="L231" s="50"/>
      <c r="M231" s="50"/>
      <c r="N231" s="50"/>
      <c r="O231" s="50"/>
      <c r="P231" s="50"/>
    </row>
    <row r="232" spans="1:16" ht="20.100000000000001" customHeight="1" x14ac:dyDescent="0.25">
      <c r="A232" s="50"/>
      <c r="B232" s="50"/>
      <c r="C232" s="50"/>
      <c r="D232" s="50"/>
      <c r="E232" s="50"/>
      <c r="F232" s="50"/>
      <c r="L232" s="50"/>
      <c r="M232" s="50"/>
      <c r="N232" s="50"/>
      <c r="O232" s="50"/>
      <c r="P232" s="50"/>
    </row>
    <row r="233" spans="1:16" ht="20.100000000000001" customHeight="1" x14ac:dyDescent="0.25">
      <c r="A233" s="50"/>
      <c r="B233" s="50"/>
      <c r="C233" s="50"/>
      <c r="D233" s="50"/>
      <c r="E233" s="50"/>
      <c r="F233" s="50"/>
      <c r="L233" s="50"/>
      <c r="M233" s="50"/>
      <c r="N233" s="50"/>
      <c r="O233" s="50"/>
      <c r="P233" s="50"/>
    </row>
    <row r="234" spans="1:16" ht="20.100000000000001" customHeight="1" x14ac:dyDescent="0.25">
      <c r="A234" s="50"/>
      <c r="B234" s="50"/>
      <c r="C234" s="50"/>
      <c r="D234" s="50"/>
      <c r="E234" s="50"/>
      <c r="F234" s="50"/>
      <c r="L234" s="50"/>
      <c r="M234" s="50"/>
      <c r="N234" s="50"/>
      <c r="O234" s="50"/>
      <c r="P234" s="50"/>
    </row>
    <row r="235" spans="1:16" ht="20.100000000000001" customHeight="1" x14ac:dyDescent="0.25">
      <c r="A235" s="50"/>
      <c r="B235" s="50"/>
      <c r="C235" s="50"/>
      <c r="D235" s="50"/>
      <c r="E235" s="50"/>
      <c r="F235" s="50"/>
      <c r="L235" s="50"/>
      <c r="M235" s="50"/>
      <c r="N235" s="50"/>
      <c r="O235" s="50"/>
      <c r="P235" s="50"/>
    </row>
    <row r="236" spans="1:16" ht="20.100000000000001" customHeight="1" x14ac:dyDescent="0.25">
      <c r="A236" s="50"/>
      <c r="B236" s="50"/>
      <c r="C236" s="50"/>
      <c r="D236" s="50"/>
      <c r="E236" s="50"/>
      <c r="F236" s="50"/>
      <c r="L236" s="50"/>
      <c r="M236" s="50"/>
      <c r="N236" s="50"/>
      <c r="O236" s="50"/>
      <c r="P236" s="50"/>
    </row>
    <row r="237" spans="1:16" ht="20.100000000000001" customHeight="1" x14ac:dyDescent="0.25">
      <c r="A237" s="50"/>
      <c r="B237" s="50"/>
      <c r="C237" s="50"/>
      <c r="D237" s="50"/>
      <c r="E237" s="50"/>
      <c r="F237" s="50"/>
      <c r="L237" s="50"/>
      <c r="M237" s="50"/>
      <c r="N237" s="50"/>
      <c r="O237" s="50"/>
      <c r="P237" s="50"/>
    </row>
    <row r="238" spans="1:16" ht="20.100000000000001" customHeight="1" x14ac:dyDescent="0.25">
      <c r="A238" s="50"/>
      <c r="B238" s="50"/>
      <c r="C238" s="50"/>
      <c r="D238" s="50"/>
      <c r="E238" s="50"/>
      <c r="F238" s="50"/>
      <c r="L238" s="50"/>
      <c r="M238" s="50"/>
      <c r="N238" s="50"/>
      <c r="O238" s="50"/>
      <c r="P238" s="50"/>
    </row>
    <row r="239" spans="1:16" ht="20.100000000000001" customHeight="1" x14ac:dyDescent="0.25">
      <c r="A239" s="50"/>
      <c r="B239" s="50"/>
      <c r="C239" s="50"/>
      <c r="D239" s="50"/>
      <c r="E239" s="50"/>
      <c r="F239" s="50"/>
      <c r="L239" s="50"/>
      <c r="M239" s="50"/>
      <c r="N239" s="50"/>
      <c r="O239" s="50"/>
      <c r="P239" s="50"/>
    </row>
    <row r="240" spans="1:16" ht="20.100000000000001" customHeight="1" x14ac:dyDescent="0.25">
      <c r="A240" s="50"/>
      <c r="B240" s="50"/>
      <c r="C240" s="50"/>
      <c r="D240" s="50"/>
      <c r="E240" s="50"/>
      <c r="F240" s="50"/>
      <c r="L240" s="50"/>
      <c r="M240" s="50"/>
      <c r="N240" s="50"/>
      <c r="O240" s="50"/>
      <c r="P240" s="50"/>
    </row>
    <row r="241" spans="1:16" ht="20.100000000000001" customHeight="1" x14ac:dyDescent="0.25">
      <c r="A241" s="50"/>
      <c r="B241" s="50"/>
      <c r="C241" s="50"/>
      <c r="D241" s="50"/>
      <c r="E241" s="50"/>
      <c r="F241" s="50"/>
      <c r="L241" s="50"/>
      <c r="M241" s="50"/>
      <c r="N241" s="50"/>
      <c r="O241" s="50"/>
      <c r="P241" s="50"/>
    </row>
    <row r="242" spans="1:16" ht="20.100000000000001" customHeight="1" x14ac:dyDescent="0.25">
      <c r="A242" s="50"/>
      <c r="B242" s="50"/>
      <c r="C242" s="50"/>
      <c r="D242" s="50"/>
      <c r="E242" s="50"/>
      <c r="F242" s="50"/>
      <c r="L242" s="50"/>
      <c r="M242" s="50"/>
      <c r="N242" s="50"/>
      <c r="O242" s="50"/>
      <c r="P242" s="50"/>
    </row>
    <row r="243" spans="1:16" ht="20.100000000000001" customHeight="1" x14ac:dyDescent="0.25">
      <c r="A243" s="50"/>
      <c r="B243" s="50"/>
      <c r="C243" s="50"/>
      <c r="D243" s="50"/>
      <c r="E243" s="50"/>
      <c r="F243" s="50"/>
      <c r="L243" s="50"/>
      <c r="M243" s="50"/>
      <c r="N243" s="50"/>
      <c r="O243" s="50"/>
      <c r="P243" s="50"/>
    </row>
    <row r="244" spans="1:16" ht="20.100000000000001" customHeight="1" x14ac:dyDescent="0.25">
      <c r="A244" s="50"/>
      <c r="B244" s="50"/>
      <c r="C244" s="50"/>
      <c r="D244" s="50"/>
      <c r="E244" s="50"/>
      <c r="F244" s="50"/>
      <c r="L244" s="50"/>
      <c r="M244" s="50"/>
      <c r="N244" s="50"/>
      <c r="O244" s="50"/>
      <c r="P244" s="50"/>
    </row>
    <row r="245" spans="1:16" ht="20.100000000000001" customHeight="1" x14ac:dyDescent="0.25">
      <c r="A245" s="50"/>
      <c r="B245" s="50"/>
      <c r="C245" s="50"/>
      <c r="D245" s="50"/>
      <c r="E245" s="50"/>
      <c r="F245" s="50"/>
      <c r="L245" s="50"/>
      <c r="M245" s="50"/>
      <c r="N245" s="50"/>
      <c r="O245" s="50"/>
      <c r="P245" s="50"/>
    </row>
    <row r="246" spans="1:16" ht="20.100000000000001" customHeight="1" x14ac:dyDescent="0.25">
      <c r="A246" s="50"/>
      <c r="B246" s="50"/>
      <c r="C246" s="50"/>
      <c r="D246" s="50"/>
      <c r="E246" s="50"/>
      <c r="F246" s="50"/>
      <c r="L246" s="50"/>
      <c r="M246" s="50"/>
      <c r="N246" s="50"/>
      <c r="O246" s="50"/>
      <c r="P246" s="50"/>
    </row>
    <row r="247" spans="1:16" ht="20.100000000000001" customHeight="1" x14ac:dyDescent="0.25">
      <c r="A247" s="50"/>
      <c r="B247" s="50"/>
      <c r="C247" s="50"/>
      <c r="D247" s="50"/>
      <c r="E247" s="50"/>
      <c r="F247" s="50"/>
      <c r="L247" s="50"/>
      <c r="M247" s="50"/>
      <c r="N247" s="50"/>
      <c r="O247" s="50"/>
      <c r="P247" s="50"/>
    </row>
    <row r="248" spans="1:16" ht="20.100000000000001" customHeight="1" x14ac:dyDescent="0.25">
      <c r="A248" s="50"/>
      <c r="B248" s="50"/>
      <c r="C248" s="50"/>
      <c r="D248" s="50"/>
      <c r="E248" s="50"/>
      <c r="F248" s="50"/>
      <c r="L248" s="50"/>
      <c r="M248" s="50"/>
      <c r="N248" s="50"/>
      <c r="O248" s="50"/>
      <c r="P248" s="50"/>
    </row>
    <row r="249" spans="1:16" ht="20.100000000000001" customHeight="1" x14ac:dyDescent="0.25">
      <c r="A249" s="50"/>
      <c r="B249" s="50"/>
      <c r="C249" s="50"/>
      <c r="D249" s="50"/>
      <c r="E249" s="50"/>
      <c r="F249" s="50"/>
      <c r="L249" s="50"/>
      <c r="M249" s="50"/>
      <c r="N249" s="50"/>
      <c r="O249" s="50"/>
      <c r="P249" s="50"/>
    </row>
    <row r="250" spans="1:16" ht="20.100000000000001" customHeight="1" x14ac:dyDescent="0.25">
      <c r="A250" s="50"/>
      <c r="B250" s="50"/>
      <c r="C250" s="50"/>
      <c r="D250" s="50"/>
      <c r="E250" s="50"/>
      <c r="F250" s="50"/>
      <c r="L250" s="50"/>
      <c r="M250" s="50"/>
      <c r="N250" s="50"/>
      <c r="O250" s="50"/>
      <c r="P250" s="50"/>
    </row>
    <row r="251" spans="1:16" ht="20.100000000000001" customHeight="1" x14ac:dyDescent="0.25">
      <c r="A251" s="50"/>
      <c r="B251" s="50"/>
      <c r="C251" s="50"/>
      <c r="D251" s="50"/>
      <c r="E251" s="50"/>
      <c r="F251" s="50"/>
      <c r="L251" s="50"/>
      <c r="M251" s="50"/>
      <c r="N251" s="50"/>
      <c r="O251" s="50"/>
      <c r="P251" s="50"/>
    </row>
    <row r="252" spans="1:16" ht="20.100000000000001" customHeight="1" x14ac:dyDescent="0.25">
      <c r="A252" s="50"/>
      <c r="B252" s="50"/>
      <c r="C252" s="50"/>
      <c r="D252" s="50"/>
      <c r="E252" s="50"/>
      <c r="F252" s="50"/>
      <c r="L252" s="50"/>
      <c r="M252" s="50"/>
      <c r="N252" s="50"/>
      <c r="O252" s="50"/>
      <c r="P252" s="50"/>
    </row>
    <row r="253" spans="1:16" ht="20.100000000000001" customHeight="1" x14ac:dyDescent="0.25">
      <c r="A253" s="50"/>
      <c r="B253" s="50"/>
      <c r="C253" s="50"/>
      <c r="D253" s="50"/>
      <c r="E253" s="50"/>
      <c r="F253" s="50"/>
      <c r="L253" s="50"/>
      <c r="M253" s="50"/>
      <c r="N253" s="50"/>
      <c r="O253" s="50"/>
      <c r="P253" s="50"/>
    </row>
    <row r="254" spans="1:16" ht="20.100000000000001" customHeight="1" x14ac:dyDescent="0.25">
      <c r="A254" s="50"/>
      <c r="B254" s="50"/>
      <c r="C254" s="50"/>
      <c r="D254" s="50"/>
      <c r="E254" s="50"/>
      <c r="F254" s="50"/>
      <c r="L254" s="50"/>
      <c r="M254" s="50"/>
      <c r="N254" s="50"/>
      <c r="O254" s="50"/>
      <c r="P254" s="50"/>
    </row>
    <row r="255" spans="1:16" ht="20.100000000000001" customHeight="1" x14ac:dyDescent="0.25">
      <c r="A255" s="50"/>
      <c r="B255" s="50"/>
      <c r="C255" s="50"/>
      <c r="D255" s="50"/>
      <c r="E255" s="50"/>
      <c r="F255" s="50"/>
      <c r="L255" s="50"/>
      <c r="M255" s="50"/>
      <c r="N255" s="50"/>
      <c r="O255" s="50"/>
      <c r="P255" s="50"/>
    </row>
    <row r="256" spans="1:16" ht="20.100000000000001" customHeight="1" x14ac:dyDescent="0.25">
      <c r="A256" s="50"/>
      <c r="B256" s="50"/>
      <c r="C256" s="50"/>
      <c r="D256" s="50"/>
      <c r="E256" s="50"/>
      <c r="F256" s="50"/>
      <c r="L256" s="50"/>
      <c r="M256" s="50"/>
      <c r="N256" s="50"/>
      <c r="O256" s="50"/>
      <c r="P256" s="50"/>
    </row>
    <row r="257" spans="1:16" ht="20.100000000000001" customHeight="1" x14ac:dyDescent="0.25">
      <c r="A257" s="50"/>
      <c r="B257" s="50"/>
      <c r="C257" s="50"/>
      <c r="D257" s="50"/>
      <c r="E257" s="50"/>
      <c r="F257" s="50"/>
      <c r="L257" s="50"/>
      <c r="M257" s="50"/>
      <c r="N257" s="50"/>
      <c r="O257" s="50"/>
      <c r="P257" s="50"/>
    </row>
    <row r="258" spans="1:16" ht="20.100000000000001" customHeight="1" x14ac:dyDescent="0.25">
      <c r="A258" s="50"/>
      <c r="B258" s="50"/>
      <c r="C258" s="50"/>
      <c r="D258" s="50"/>
      <c r="E258" s="50"/>
      <c r="F258" s="50"/>
      <c r="L258" s="50"/>
      <c r="M258" s="50"/>
      <c r="N258" s="50"/>
      <c r="O258" s="50"/>
      <c r="P258" s="50"/>
    </row>
    <row r="259" spans="1:16" ht="20.100000000000001" customHeight="1" x14ac:dyDescent="0.25">
      <c r="A259" s="50"/>
      <c r="B259" s="50"/>
      <c r="C259" s="50"/>
      <c r="D259" s="50"/>
      <c r="E259" s="50"/>
      <c r="F259" s="50"/>
      <c r="L259" s="50"/>
      <c r="M259" s="50"/>
      <c r="N259" s="50"/>
      <c r="O259" s="50"/>
      <c r="P259" s="50"/>
    </row>
    <row r="260" spans="1:16" ht="20.100000000000001" customHeight="1" x14ac:dyDescent="0.25">
      <c r="A260" s="50"/>
      <c r="B260" s="50"/>
      <c r="C260" s="50"/>
      <c r="D260" s="50"/>
      <c r="E260" s="50"/>
      <c r="F260" s="50"/>
      <c r="L260" s="50"/>
      <c r="M260" s="50"/>
      <c r="N260" s="50"/>
      <c r="O260" s="50"/>
      <c r="P260" s="50"/>
    </row>
    <row r="261" spans="1:16" ht="20.100000000000001" customHeight="1" x14ac:dyDescent="0.25">
      <c r="A261" s="50"/>
      <c r="B261" s="50"/>
      <c r="C261" s="50"/>
      <c r="D261" s="50"/>
      <c r="E261" s="50"/>
      <c r="F261" s="50"/>
      <c r="L261" s="50"/>
      <c r="M261" s="50"/>
      <c r="N261" s="50"/>
      <c r="O261" s="50"/>
      <c r="P261" s="50"/>
    </row>
    <row r="262" spans="1:16" ht="20.100000000000001" customHeight="1" x14ac:dyDescent="0.25">
      <c r="A262" s="50"/>
      <c r="B262" s="50"/>
      <c r="C262" s="50"/>
      <c r="D262" s="50"/>
      <c r="E262" s="50"/>
      <c r="F262" s="50"/>
      <c r="L262" s="50"/>
      <c r="M262" s="50"/>
      <c r="N262" s="50"/>
      <c r="O262" s="50"/>
      <c r="P262" s="50"/>
    </row>
    <row r="263" spans="1:16" ht="20.100000000000001" customHeight="1" x14ac:dyDescent="0.25">
      <c r="A263" s="50"/>
      <c r="B263" s="50"/>
      <c r="C263" s="50"/>
      <c r="D263" s="50"/>
      <c r="E263" s="50"/>
      <c r="F263" s="50"/>
      <c r="L263" s="50"/>
      <c r="M263" s="50"/>
      <c r="N263" s="50"/>
      <c r="O263" s="50"/>
      <c r="P263" s="50"/>
    </row>
    <row r="264" spans="1:16" ht="20.100000000000001" customHeight="1" x14ac:dyDescent="0.25">
      <c r="A264" s="50"/>
      <c r="B264" s="50"/>
      <c r="C264" s="50"/>
      <c r="D264" s="50"/>
      <c r="E264" s="50"/>
      <c r="F264" s="50"/>
      <c r="L264" s="50"/>
      <c r="M264" s="50"/>
      <c r="N264" s="50"/>
      <c r="O264" s="50"/>
      <c r="P264" s="50"/>
    </row>
    <row r="265" spans="1:16" ht="20.100000000000001" customHeight="1" x14ac:dyDescent="0.25">
      <c r="A265" s="50"/>
      <c r="B265" s="50"/>
      <c r="C265" s="50"/>
      <c r="D265" s="50"/>
      <c r="E265" s="50"/>
      <c r="F265" s="50"/>
      <c r="L265" s="50"/>
      <c r="M265" s="50"/>
      <c r="N265" s="50"/>
      <c r="O265" s="50"/>
      <c r="P265" s="50"/>
    </row>
    <row r="266" spans="1:16" ht="20.100000000000001" customHeight="1" x14ac:dyDescent="0.25">
      <c r="A266" s="50"/>
      <c r="B266" s="50"/>
      <c r="C266" s="50"/>
      <c r="D266" s="50"/>
      <c r="E266" s="50"/>
      <c r="F266" s="50"/>
      <c r="L266" s="50"/>
      <c r="M266" s="50"/>
      <c r="N266" s="50"/>
      <c r="O266" s="50"/>
      <c r="P266" s="50"/>
    </row>
    <row r="267" spans="1:16" ht="20.100000000000001" customHeight="1" x14ac:dyDescent="0.25">
      <c r="A267" s="50"/>
      <c r="B267" s="50"/>
      <c r="C267" s="50"/>
      <c r="D267" s="50"/>
      <c r="E267" s="50"/>
      <c r="F267" s="50"/>
      <c r="L267" s="50"/>
      <c r="M267" s="50"/>
      <c r="N267" s="50"/>
      <c r="O267" s="50"/>
      <c r="P267" s="50"/>
    </row>
    <row r="268" spans="1:16" ht="20.100000000000001" customHeight="1" x14ac:dyDescent="0.25">
      <c r="A268" s="50"/>
      <c r="B268" s="50"/>
      <c r="C268" s="50"/>
      <c r="D268" s="50"/>
      <c r="E268" s="50"/>
      <c r="F268" s="50"/>
      <c r="L268" s="50"/>
      <c r="M268" s="50"/>
      <c r="N268" s="50"/>
      <c r="O268" s="50"/>
      <c r="P268" s="50"/>
    </row>
    <row r="269" spans="1:16" ht="20.100000000000001" customHeight="1" x14ac:dyDescent="0.25">
      <c r="A269" s="50"/>
      <c r="B269" s="50"/>
      <c r="C269" s="50"/>
      <c r="D269" s="50"/>
      <c r="E269" s="50"/>
      <c r="F269" s="50"/>
      <c r="L269" s="50"/>
      <c r="M269" s="50"/>
      <c r="N269" s="50"/>
      <c r="O269" s="50"/>
      <c r="P269" s="50"/>
    </row>
    <row r="270" spans="1:16" ht="20.100000000000001" customHeight="1" x14ac:dyDescent="0.25">
      <c r="A270" s="50"/>
      <c r="B270" s="50"/>
      <c r="C270" s="50"/>
      <c r="D270" s="50"/>
      <c r="E270" s="50"/>
      <c r="F270" s="50"/>
      <c r="L270" s="50"/>
      <c r="M270" s="50"/>
      <c r="N270" s="50"/>
      <c r="O270" s="50"/>
      <c r="P270" s="50"/>
    </row>
    <row r="271" spans="1:16" ht="20.100000000000001" customHeight="1" x14ac:dyDescent="0.25">
      <c r="A271" s="50"/>
      <c r="B271" s="50"/>
      <c r="C271" s="50"/>
      <c r="D271" s="50"/>
      <c r="E271" s="50"/>
      <c r="F271" s="50"/>
      <c r="L271" s="50"/>
      <c r="M271" s="50"/>
      <c r="N271" s="50"/>
      <c r="O271" s="50"/>
      <c r="P271" s="50"/>
    </row>
    <row r="272" spans="1:16" ht="20.100000000000001" customHeight="1" x14ac:dyDescent="0.25">
      <c r="A272" s="50"/>
      <c r="B272" s="50"/>
      <c r="C272" s="50"/>
      <c r="D272" s="50"/>
      <c r="E272" s="50"/>
      <c r="F272" s="50"/>
      <c r="L272" s="50"/>
      <c r="M272" s="50"/>
      <c r="N272" s="50"/>
      <c r="O272" s="50"/>
      <c r="P272" s="50"/>
    </row>
    <row r="273" spans="1:16" ht="20.100000000000001" customHeight="1" x14ac:dyDescent="0.25">
      <c r="A273" s="50"/>
      <c r="B273" s="50"/>
      <c r="C273" s="50"/>
      <c r="D273" s="50"/>
      <c r="E273" s="50"/>
      <c r="F273" s="50"/>
      <c r="L273" s="50"/>
      <c r="M273" s="50"/>
      <c r="N273" s="50"/>
      <c r="O273" s="50"/>
      <c r="P273" s="50"/>
    </row>
    <row r="274" spans="1:16" ht="20.100000000000001" customHeight="1" x14ac:dyDescent="0.25">
      <c r="A274" s="50"/>
      <c r="B274" s="50"/>
      <c r="C274" s="50"/>
      <c r="D274" s="50"/>
      <c r="E274" s="50"/>
      <c r="F274" s="50"/>
      <c r="L274" s="50"/>
      <c r="M274" s="50"/>
      <c r="N274" s="50"/>
      <c r="O274" s="50"/>
      <c r="P274" s="50"/>
    </row>
    <row r="275" spans="1:16" ht="20.100000000000001" customHeight="1" x14ac:dyDescent="0.25">
      <c r="A275" s="50"/>
      <c r="B275" s="50"/>
      <c r="C275" s="50"/>
      <c r="D275" s="50"/>
      <c r="E275" s="50"/>
      <c r="F275" s="50"/>
      <c r="L275" s="50"/>
      <c r="M275" s="50"/>
      <c r="N275" s="50"/>
      <c r="O275" s="50"/>
      <c r="P275" s="50"/>
    </row>
    <row r="276" spans="1:16" ht="20.100000000000001" customHeight="1" x14ac:dyDescent="0.25">
      <c r="A276" s="50"/>
      <c r="B276" s="50"/>
      <c r="C276" s="50"/>
      <c r="D276" s="50"/>
      <c r="E276" s="50"/>
      <c r="F276" s="50"/>
      <c r="L276" s="50"/>
      <c r="M276" s="50"/>
      <c r="N276" s="50"/>
      <c r="O276" s="50"/>
      <c r="P276" s="50"/>
    </row>
    <row r="277" spans="1:16" ht="20.100000000000001" customHeight="1" x14ac:dyDescent="0.25">
      <c r="A277" s="50"/>
      <c r="B277" s="50"/>
      <c r="C277" s="50"/>
      <c r="D277" s="50"/>
      <c r="E277" s="50"/>
      <c r="F277" s="50"/>
      <c r="L277" s="50"/>
      <c r="M277" s="50"/>
      <c r="N277" s="50"/>
      <c r="O277" s="50"/>
      <c r="P277" s="50"/>
    </row>
    <row r="278" spans="1:16" ht="20.100000000000001" customHeight="1" x14ac:dyDescent="0.25">
      <c r="A278" s="50"/>
      <c r="B278" s="50"/>
      <c r="C278" s="50"/>
      <c r="D278" s="50"/>
      <c r="E278" s="50"/>
      <c r="F278" s="50"/>
      <c r="L278" s="50"/>
      <c r="M278" s="50"/>
      <c r="N278" s="50"/>
      <c r="O278" s="50"/>
      <c r="P278" s="50"/>
    </row>
    <row r="279" spans="1:16" ht="20.100000000000001" customHeight="1" x14ac:dyDescent="0.25">
      <c r="A279" s="50"/>
      <c r="B279" s="50"/>
      <c r="C279" s="50"/>
      <c r="D279" s="50"/>
      <c r="E279" s="50"/>
      <c r="F279" s="50"/>
      <c r="L279" s="50"/>
      <c r="M279" s="50"/>
      <c r="N279" s="50"/>
      <c r="O279" s="50"/>
      <c r="P279" s="50"/>
    </row>
    <row r="280" spans="1:16" ht="20.100000000000001" customHeight="1" x14ac:dyDescent="0.25">
      <c r="A280" s="50"/>
      <c r="B280" s="50"/>
      <c r="C280" s="50"/>
      <c r="D280" s="50"/>
      <c r="E280" s="50"/>
      <c r="F280" s="50"/>
      <c r="L280" s="50"/>
      <c r="M280" s="50"/>
      <c r="N280" s="50"/>
      <c r="O280" s="50"/>
      <c r="P280" s="50"/>
    </row>
    <row r="281" spans="1:16" ht="20.100000000000001" customHeight="1" x14ac:dyDescent="0.25">
      <c r="A281" s="50"/>
      <c r="B281" s="50"/>
      <c r="C281" s="50"/>
      <c r="D281" s="50"/>
      <c r="E281" s="50"/>
      <c r="F281" s="50"/>
      <c r="L281" s="50"/>
      <c r="M281" s="50"/>
      <c r="N281" s="50"/>
      <c r="O281" s="50"/>
      <c r="P281" s="50"/>
    </row>
    <row r="282" spans="1:16" ht="20.100000000000001" customHeight="1" x14ac:dyDescent="0.25">
      <c r="A282" s="50"/>
      <c r="B282" s="50"/>
      <c r="C282" s="50"/>
      <c r="D282" s="50"/>
      <c r="E282" s="50"/>
      <c r="F282" s="50"/>
      <c r="L282" s="50"/>
      <c r="M282" s="50"/>
      <c r="N282" s="50"/>
      <c r="O282" s="50"/>
      <c r="P282" s="50"/>
    </row>
    <row r="283" spans="1:16" ht="20.100000000000001" customHeight="1" x14ac:dyDescent="0.25">
      <c r="A283" s="50"/>
      <c r="B283" s="50"/>
      <c r="C283" s="50"/>
      <c r="D283" s="50"/>
      <c r="E283" s="50"/>
      <c r="F283" s="50"/>
      <c r="L283" s="50"/>
      <c r="M283" s="50"/>
      <c r="N283" s="50"/>
      <c r="O283" s="50"/>
      <c r="P283" s="50"/>
    </row>
    <row r="284" spans="1:16" ht="20.100000000000001" customHeight="1" x14ac:dyDescent="0.25">
      <c r="A284" s="50"/>
      <c r="B284" s="50"/>
      <c r="C284" s="50"/>
      <c r="D284" s="50"/>
      <c r="E284" s="50"/>
      <c r="F284" s="50"/>
      <c r="L284" s="50"/>
      <c r="M284" s="50"/>
      <c r="N284" s="50"/>
      <c r="O284" s="50"/>
      <c r="P284" s="50"/>
    </row>
    <row r="285" spans="1:16" ht="20.100000000000001" customHeight="1" x14ac:dyDescent="0.25">
      <c r="A285" s="50"/>
      <c r="B285" s="50"/>
      <c r="C285" s="50"/>
      <c r="D285" s="50"/>
      <c r="E285" s="50"/>
      <c r="F285" s="50"/>
      <c r="L285" s="50"/>
      <c r="M285" s="50"/>
      <c r="N285" s="50"/>
      <c r="O285" s="50"/>
      <c r="P285" s="50"/>
    </row>
    <row r="286" spans="1:16" ht="20.100000000000001" customHeight="1" x14ac:dyDescent="0.25">
      <c r="A286" s="50"/>
      <c r="B286" s="50"/>
      <c r="C286" s="50"/>
      <c r="D286" s="50"/>
      <c r="E286" s="50"/>
      <c r="F286" s="50"/>
      <c r="L286" s="50"/>
      <c r="M286" s="50"/>
      <c r="N286" s="50"/>
      <c r="O286" s="50"/>
      <c r="P286" s="50"/>
    </row>
    <row r="287" spans="1:16" ht="20.100000000000001" customHeight="1" x14ac:dyDescent="0.25">
      <c r="A287" s="50"/>
      <c r="B287" s="50"/>
      <c r="C287" s="50"/>
      <c r="D287" s="50"/>
      <c r="E287" s="50"/>
      <c r="F287" s="50"/>
      <c r="L287" s="50"/>
      <c r="M287" s="50"/>
      <c r="N287" s="50"/>
      <c r="O287" s="50"/>
      <c r="P287" s="50"/>
    </row>
    <row r="288" spans="1:16" ht="20.100000000000001" customHeight="1" x14ac:dyDescent="0.25">
      <c r="A288" s="50"/>
      <c r="B288" s="50"/>
      <c r="C288" s="50"/>
      <c r="D288" s="50"/>
      <c r="E288" s="50"/>
      <c r="F288" s="50"/>
      <c r="L288" s="50"/>
      <c r="M288" s="50"/>
      <c r="N288" s="50"/>
      <c r="O288" s="50"/>
      <c r="P288" s="50"/>
    </row>
    <row r="289" spans="1:16" ht="20.100000000000001" customHeight="1" x14ac:dyDescent="0.25">
      <c r="A289" s="50"/>
      <c r="B289" s="50"/>
      <c r="C289" s="50"/>
      <c r="D289" s="50"/>
      <c r="E289" s="50"/>
      <c r="F289" s="50"/>
      <c r="L289" s="50"/>
      <c r="M289" s="50"/>
      <c r="N289" s="50"/>
      <c r="O289" s="50"/>
      <c r="P289" s="50"/>
    </row>
    <row r="290" spans="1:16" ht="20.100000000000001" customHeight="1" x14ac:dyDescent="0.25">
      <c r="A290" s="50"/>
      <c r="B290" s="50"/>
      <c r="C290" s="50"/>
      <c r="D290" s="50"/>
      <c r="E290" s="50"/>
      <c r="F290" s="50"/>
      <c r="L290" s="50"/>
      <c r="M290" s="50"/>
      <c r="N290" s="50"/>
      <c r="O290" s="50"/>
      <c r="P290" s="50"/>
    </row>
    <row r="291" spans="1:16" ht="20.100000000000001" customHeight="1" x14ac:dyDescent="0.25">
      <c r="A291" s="50"/>
      <c r="B291" s="50"/>
      <c r="C291" s="50"/>
      <c r="D291" s="50"/>
      <c r="E291" s="50"/>
      <c r="F291" s="50"/>
      <c r="L291" s="50"/>
      <c r="M291" s="50"/>
      <c r="N291" s="50"/>
      <c r="O291" s="50"/>
      <c r="P291" s="50"/>
    </row>
    <row r="292" spans="1:16" ht="20.100000000000001" customHeight="1" x14ac:dyDescent="0.25">
      <c r="A292" s="50"/>
      <c r="B292" s="50"/>
      <c r="C292" s="50"/>
      <c r="D292" s="50"/>
      <c r="E292" s="50"/>
      <c r="F292" s="50"/>
      <c r="L292" s="50"/>
      <c r="M292" s="50"/>
      <c r="N292" s="50"/>
      <c r="O292" s="50"/>
      <c r="P292" s="50"/>
    </row>
    <row r="293" spans="1:16" ht="20.100000000000001" customHeight="1" x14ac:dyDescent="0.25">
      <c r="A293" s="50"/>
      <c r="B293" s="50"/>
      <c r="C293" s="50"/>
      <c r="D293" s="50"/>
      <c r="E293" s="50"/>
      <c r="F293" s="50"/>
      <c r="L293" s="50"/>
      <c r="M293" s="50"/>
      <c r="N293" s="50"/>
      <c r="O293" s="50"/>
      <c r="P293" s="50"/>
    </row>
    <row r="294" spans="1:16" ht="20.100000000000001" customHeight="1" x14ac:dyDescent="0.25">
      <c r="A294" s="50"/>
      <c r="B294" s="50"/>
      <c r="C294" s="50"/>
      <c r="D294" s="50"/>
      <c r="E294" s="50"/>
      <c r="F294" s="50"/>
      <c r="L294" s="50"/>
      <c r="M294" s="50"/>
      <c r="N294" s="50"/>
      <c r="O294" s="50"/>
      <c r="P294" s="50"/>
    </row>
    <row r="295" spans="1:16" ht="20.100000000000001" customHeight="1" x14ac:dyDescent="0.25">
      <c r="A295" s="50"/>
      <c r="B295" s="50"/>
      <c r="C295" s="50"/>
      <c r="D295" s="50"/>
      <c r="E295" s="50"/>
      <c r="F295" s="50"/>
      <c r="L295" s="50"/>
      <c r="M295" s="50"/>
      <c r="N295" s="50"/>
      <c r="O295" s="50"/>
      <c r="P295" s="50"/>
    </row>
    <row r="296" spans="1:16" ht="20.100000000000001" customHeight="1" x14ac:dyDescent="0.25">
      <c r="A296" s="50"/>
      <c r="B296" s="50"/>
      <c r="C296" s="50"/>
      <c r="D296" s="50"/>
      <c r="E296" s="50"/>
      <c r="F296" s="50"/>
      <c r="L296" s="50"/>
      <c r="M296" s="50"/>
      <c r="N296" s="50"/>
      <c r="O296" s="50"/>
      <c r="P296" s="50"/>
    </row>
    <row r="297" spans="1:16" ht="20.100000000000001" customHeight="1" x14ac:dyDescent="0.25">
      <c r="A297" s="50"/>
      <c r="B297" s="50"/>
      <c r="C297" s="50"/>
      <c r="D297" s="50"/>
      <c r="E297" s="50"/>
      <c r="F297" s="50"/>
      <c r="L297" s="50"/>
      <c r="M297" s="50"/>
      <c r="N297" s="50"/>
      <c r="O297" s="50"/>
      <c r="P297" s="50"/>
    </row>
    <row r="298" spans="1:16" ht="20.100000000000001" customHeight="1" x14ac:dyDescent="0.25">
      <c r="A298" s="50"/>
      <c r="B298" s="50"/>
      <c r="C298" s="50"/>
      <c r="D298" s="50"/>
      <c r="E298" s="50"/>
      <c r="F298" s="50"/>
      <c r="L298" s="50"/>
      <c r="M298" s="50"/>
      <c r="N298" s="50"/>
      <c r="O298" s="50"/>
      <c r="P298" s="50"/>
    </row>
    <row r="299" spans="1:16" ht="20.100000000000001" customHeight="1" x14ac:dyDescent="0.25">
      <c r="A299" s="50"/>
      <c r="B299" s="50"/>
      <c r="C299" s="50"/>
      <c r="D299" s="50"/>
      <c r="E299" s="50"/>
      <c r="F299" s="50"/>
      <c r="L299" s="50"/>
      <c r="M299" s="50"/>
      <c r="N299" s="50"/>
      <c r="O299" s="50"/>
      <c r="P299" s="50"/>
    </row>
    <row r="300" spans="1:16" ht="20.100000000000001" customHeight="1" x14ac:dyDescent="0.25">
      <c r="A300" s="50"/>
      <c r="B300" s="50"/>
      <c r="C300" s="50"/>
      <c r="D300" s="50"/>
      <c r="E300" s="50"/>
      <c r="F300" s="50"/>
      <c r="L300" s="50"/>
      <c r="M300" s="50"/>
      <c r="N300" s="50"/>
      <c r="O300" s="50"/>
      <c r="P300" s="50"/>
    </row>
    <row r="301" spans="1:16" ht="20.100000000000001" customHeight="1" x14ac:dyDescent="0.25">
      <c r="A301" s="50"/>
      <c r="B301" s="50"/>
      <c r="C301" s="50"/>
      <c r="D301" s="50"/>
      <c r="E301" s="50"/>
      <c r="F301" s="50"/>
      <c r="L301" s="50"/>
      <c r="M301" s="50"/>
      <c r="N301" s="50"/>
      <c r="O301" s="50"/>
      <c r="P301" s="50"/>
    </row>
    <row r="302" spans="1:16" ht="20.100000000000001" customHeight="1" x14ac:dyDescent="0.25">
      <c r="A302" s="50"/>
      <c r="B302" s="50"/>
      <c r="C302" s="50"/>
      <c r="D302" s="50"/>
      <c r="E302" s="50"/>
      <c r="F302" s="50"/>
      <c r="L302" s="50"/>
      <c r="M302" s="50"/>
      <c r="N302" s="50"/>
      <c r="O302" s="50"/>
      <c r="P302" s="50"/>
    </row>
    <row r="303" spans="1:16" ht="20.100000000000001" customHeight="1" x14ac:dyDescent="0.25">
      <c r="A303" s="50"/>
      <c r="B303" s="50"/>
      <c r="C303" s="50"/>
      <c r="D303" s="50"/>
      <c r="E303" s="50"/>
      <c r="F303" s="50"/>
      <c r="L303" s="50"/>
      <c r="M303" s="50"/>
      <c r="N303" s="50"/>
      <c r="O303" s="50"/>
      <c r="P303" s="50"/>
    </row>
    <row r="304" spans="1:16" ht="20.100000000000001" customHeight="1" x14ac:dyDescent="0.25">
      <c r="A304" s="50"/>
      <c r="B304" s="50"/>
      <c r="C304" s="50"/>
      <c r="D304" s="50"/>
      <c r="E304" s="50"/>
      <c r="F304" s="50"/>
      <c r="L304" s="50"/>
      <c r="M304" s="50"/>
      <c r="N304" s="50"/>
      <c r="O304" s="50"/>
      <c r="P304" s="50"/>
    </row>
    <row r="305" spans="1:16" ht="20.100000000000001" customHeight="1" x14ac:dyDescent="0.25">
      <c r="A305" s="50"/>
      <c r="B305" s="50"/>
      <c r="C305" s="50"/>
      <c r="D305" s="50"/>
      <c r="E305" s="50"/>
      <c r="F305" s="50"/>
      <c r="L305" s="50"/>
      <c r="M305" s="50"/>
      <c r="N305" s="50"/>
      <c r="O305" s="50"/>
      <c r="P305" s="50"/>
    </row>
    <row r="306" spans="1:16" ht="20.100000000000001" customHeight="1" x14ac:dyDescent="0.25">
      <c r="A306" s="50"/>
      <c r="B306" s="50"/>
      <c r="C306" s="50"/>
      <c r="D306" s="50"/>
      <c r="E306" s="50"/>
      <c r="F306" s="50"/>
      <c r="L306" s="50"/>
      <c r="M306" s="50"/>
      <c r="N306" s="50"/>
      <c r="O306" s="50"/>
      <c r="P306" s="50"/>
    </row>
    <row r="307" spans="1:16" ht="20.100000000000001" customHeight="1" x14ac:dyDescent="0.25">
      <c r="A307" s="50"/>
      <c r="B307" s="50"/>
      <c r="C307" s="50"/>
      <c r="D307" s="50"/>
      <c r="E307" s="50"/>
      <c r="F307" s="50"/>
      <c r="L307" s="50"/>
      <c r="M307" s="50"/>
      <c r="N307" s="50"/>
      <c r="O307" s="50"/>
      <c r="P307" s="50"/>
    </row>
    <row r="308" spans="1:16" ht="20.100000000000001" customHeight="1" x14ac:dyDescent="0.25">
      <c r="A308" s="50"/>
      <c r="B308" s="50"/>
      <c r="C308" s="50"/>
      <c r="D308" s="50"/>
      <c r="E308" s="50"/>
      <c r="F308" s="50"/>
      <c r="L308" s="50"/>
      <c r="M308" s="50"/>
      <c r="N308" s="50"/>
      <c r="O308" s="50"/>
      <c r="P308" s="50"/>
    </row>
    <row r="309" spans="1:16" ht="20.100000000000001" customHeight="1" x14ac:dyDescent="0.25">
      <c r="A309" s="50"/>
      <c r="B309" s="50"/>
      <c r="C309" s="50"/>
      <c r="D309" s="50"/>
      <c r="E309" s="50"/>
      <c r="F309" s="50"/>
      <c r="L309" s="50"/>
      <c r="M309" s="50"/>
      <c r="N309" s="50"/>
      <c r="O309" s="50"/>
      <c r="P309" s="50"/>
    </row>
    <row r="310" spans="1:16" ht="20.100000000000001" customHeight="1" x14ac:dyDescent="0.25">
      <c r="A310" s="50"/>
      <c r="B310" s="50"/>
      <c r="C310" s="50"/>
      <c r="D310" s="50"/>
      <c r="E310" s="50"/>
      <c r="F310" s="50"/>
      <c r="L310" s="50"/>
      <c r="M310" s="50"/>
      <c r="N310" s="50"/>
      <c r="O310" s="50"/>
      <c r="P310" s="50"/>
    </row>
    <row r="311" spans="1:16" ht="20.100000000000001" customHeight="1" x14ac:dyDescent="0.25">
      <c r="A311" s="50"/>
      <c r="B311" s="50"/>
      <c r="C311" s="50"/>
      <c r="D311" s="50"/>
      <c r="E311" s="50"/>
      <c r="F311" s="50"/>
      <c r="L311" s="50"/>
      <c r="M311" s="50"/>
      <c r="N311" s="50"/>
      <c r="O311" s="50"/>
      <c r="P311" s="50"/>
    </row>
    <row r="312" spans="1:16" ht="20.100000000000001" customHeight="1" x14ac:dyDescent="0.25">
      <c r="A312" s="50"/>
      <c r="B312" s="50"/>
      <c r="C312" s="50"/>
      <c r="D312" s="50"/>
      <c r="E312" s="50"/>
      <c r="F312" s="50"/>
      <c r="L312" s="50"/>
      <c r="M312" s="50"/>
      <c r="N312" s="50"/>
      <c r="O312" s="50"/>
      <c r="P312" s="50"/>
    </row>
    <row r="313" spans="1:16" ht="20.100000000000001" customHeight="1" x14ac:dyDescent="0.25">
      <c r="A313" s="50"/>
      <c r="B313" s="50"/>
      <c r="C313" s="50"/>
      <c r="D313" s="50"/>
      <c r="E313" s="50"/>
      <c r="F313" s="50"/>
      <c r="L313" s="50"/>
      <c r="M313" s="50"/>
      <c r="N313" s="50"/>
      <c r="O313" s="50"/>
      <c r="P313" s="50"/>
    </row>
    <row r="314" spans="1:16" ht="20.100000000000001" customHeight="1" x14ac:dyDescent="0.25">
      <c r="A314" s="50"/>
      <c r="B314" s="50"/>
      <c r="C314" s="50"/>
      <c r="D314" s="50"/>
      <c r="E314" s="50"/>
      <c r="F314" s="50"/>
      <c r="L314" s="50"/>
      <c r="M314" s="50"/>
      <c r="N314" s="50"/>
      <c r="O314" s="50"/>
      <c r="P314" s="50"/>
    </row>
    <row r="315" spans="1:16" ht="20.100000000000001" customHeight="1" x14ac:dyDescent="0.25">
      <c r="A315" s="50"/>
      <c r="B315" s="50"/>
      <c r="C315" s="50"/>
      <c r="D315" s="50"/>
      <c r="E315" s="50"/>
      <c r="F315" s="50"/>
      <c r="L315" s="50"/>
      <c r="M315" s="50"/>
      <c r="N315" s="50"/>
      <c r="O315" s="50"/>
      <c r="P315" s="50"/>
    </row>
    <row r="316" spans="1:16" ht="20.100000000000001" customHeight="1" x14ac:dyDescent="0.25">
      <c r="A316" s="50"/>
      <c r="B316" s="50"/>
      <c r="C316" s="50"/>
      <c r="D316" s="50"/>
      <c r="E316" s="50"/>
      <c r="F316" s="50"/>
      <c r="L316" s="50"/>
      <c r="M316" s="50"/>
      <c r="N316" s="50"/>
      <c r="O316" s="50"/>
      <c r="P316" s="50"/>
    </row>
    <row r="317" spans="1:16" ht="20.100000000000001" customHeight="1" x14ac:dyDescent="0.25">
      <c r="A317" s="50"/>
      <c r="B317" s="50"/>
      <c r="C317" s="50"/>
      <c r="D317" s="50"/>
      <c r="E317" s="50"/>
      <c r="F317" s="50"/>
      <c r="L317" s="50"/>
      <c r="M317" s="50"/>
      <c r="N317" s="50"/>
      <c r="O317" s="50"/>
      <c r="P317" s="50"/>
    </row>
    <row r="318" spans="1:16" ht="20.100000000000001" customHeight="1" x14ac:dyDescent="0.25">
      <c r="A318" s="50"/>
      <c r="B318" s="50"/>
      <c r="C318" s="50"/>
      <c r="D318" s="50"/>
      <c r="E318" s="50"/>
      <c r="F318" s="50"/>
      <c r="L318" s="50"/>
      <c r="M318" s="50"/>
      <c r="N318" s="50"/>
      <c r="O318" s="50"/>
      <c r="P318" s="50"/>
    </row>
    <row r="319" spans="1:16" ht="20.100000000000001" customHeight="1" x14ac:dyDescent="0.25">
      <c r="A319" s="50"/>
      <c r="B319" s="50"/>
      <c r="C319" s="50"/>
      <c r="D319" s="50"/>
      <c r="E319" s="50"/>
      <c r="F319" s="50"/>
      <c r="L319" s="50"/>
      <c r="M319" s="50"/>
      <c r="N319" s="50"/>
      <c r="O319" s="50"/>
      <c r="P319" s="50"/>
    </row>
    <row r="320" spans="1:16" ht="20.100000000000001" customHeight="1" x14ac:dyDescent="0.25">
      <c r="A320" s="50"/>
      <c r="B320" s="50"/>
      <c r="C320" s="50"/>
      <c r="D320" s="50"/>
      <c r="E320" s="50"/>
      <c r="F320" s="50"/>
      <c r="L320" s="50"/>
      <c r="M320" s="50"/>
      <c r="N320" s="50"/>
      <c r="O320" s="50"/>
      <c r="P320" s="50"/>
    </row>
    <row r="321" spans="1:16" ht="20.100000000000001" customHeight="1" x14ac:dyDescent="0.25">
      <c r="A321" s="50"/>
      <c r="B321" s="50"/>
      <c r="C321" s="50"/>
      <c r="D321" s="50"/>
      <c r="E321" s="50"/>
      <c r="F321" s="50"/>
      <c r="L321" s="50"/>
      <c r="M321" s="50"/>
      <c r="N321" s="50"/>
      <c r="O321" s="50"/>
      <c r="P321" s="50"/>
    </row>
    <row r="322" spans="1:16" ht="20.100000000000001" customHeight="1" x14ac:dyDescent="0.25">
      <c r="A322" s="50"/>
      <c r="B322" s="50"/>
      <c r="C322" s="50"/>
      <c r="D322" s="50"/>
      <c r="E322" s="50"/>
      <c r="F322" s="50"/>
      <c r="L322" s="50"/>
      <c r="M322" s="50"/>
      <c r="N322" s="50"/>
      <c r="O322" s="50"/>
      <c r="P322" s="50"/>
    </row>
    <row r="323" spans="1:16" ht="20.100000000000001" customHeight="1" x14ac:dyDescent="0.25">
      <c r="A323" s="50"/>
      <c r="B323" s="50"/>
      <c r="C323" s="50"/>
      <c r="D323" s="50"/>
      <c r="E323" s="50"/>
      <c r="F323" s="50"/>
      <c r="L323" s="50"/>
      <c r="M323" s="50"/>
      <c r="N323" s="50"/>
      <c r="O323" s="50"/>
      <c r="P323" s="50"/>
    </row>
    <row r="324" spans="1:16" ht="20.100000000000001" customHeight="1" x14ac:dyDescent="0.25">
      <c r="A324" s="50"/>
      <c r="B324" s="50"/>
      <c r="C324" s="50"/>
      <c r="D324" s="50"/>
      <c r="E324" s="50"/>
      <c r="F324" s="50"/>
      <c r="L324" s="50"/>
      <c r="M324" s="50"/>
      <c r="N324" s="50"/>
      <c r="O324" s="50"/>
      <c r="P324" s="50"/>
    </row>
    <row r="325" spans="1:16" ht="20.100000000000001" customHeight="1" x14ac:dyDescent="0.25">
      <c r="A325" s="50"/>
      <c r="B325" s="50"/>
      <c r="C325" s="50"/>
      <c r="D325" s="50"/>
      <c r="E325" s="50"/>
      <c r="F325" s="50"/>
      <c r="L325" s="50"/>
      <c r="M325" s="50"/>
      <c r="N325" s="50"/>
      <c r="O325" s="50"/>
      <c r="P325" s="50"/>
    </row>
    <row r="326" spans="1:16" ht="20.100000000000001" customHeight="1" x14ac:dyDescent="0.25">
      <c r="A326" s="50"/>
      <c r="B326" s="50"/>
      <c r="C326" s="50"/>
      <c r="D326" s="50"/>
      <c r="E326" s="50"/>
      <c r="F326" s="50"/>
      <c r="L326" s="50"/>
      <c r="M326" s="50"/>
      <c r="N326" s="50"/>
      <c r="O326" s="50"/>
      <c r="P326" s="50"/>
    </row>
    <row r="327" spans="1:16" ht="20.100000000000001" customHeight="1" x14ac:dyDescent="0.25">
      <c r="A327" s="50"/>
      <c r="B327" s="50"/>
      <c r="C327" s="50"/>
      <c r="D327" s="50"/>
      <c r="E327" s="50"/>
      <c r="F327" s="50"/>
      <c r="L327" s="50"/>
      <c r="M327" s="50"/>
      <c r="N327" s="50"/>
      <c r="O327" s="50"/>
      <c r="P327" s="50"/>
    </row>
    <row r="328" spans="1:16" ht="20.100000000000001" customHeight="1" x14ac:dyDescent="0.25">
      <c r="A328" s="50"/>
      <c r="B328" s="50"/>
      <c r="C328" s="50"/>
      <c r="D328" s="50"/>
      <c r="E328" s="50"/>
      <c r="F328" s="50"/>
      <c r="L328" s="50"/>
      <c r="M328" s="50"/>
      <c r="N328" s="50"/>
      <c r="O328" s="50"/>
      <c r="P328" s="50"/>
    </row>
    <row r="329" spans="1:16" ht="20.100000000000001" customHeight="1" x14ac:dyDescent="0.25">
      <c r="A329" s="50"/>
      <c r="B329" s="50"/>
      <c r="C329" s="50"/>
      <c r="D329" s="50"/>
      <c r="E329" s="50"/>
      <c r="F329" s="50"/>
      <c r="L329" s="50"/>
      <c r="M329" s="50"/>
      <c r="N329" s="50"/>
      <c r="O329" s="50"/>
      <c r="P329" s="50"/>
    </row>
    <row r="330" spans="1:16" ht="20.100000000000001" customHeight="1" x14ac:dyDescent="0.25">
      <c r="A330" s="50"/>
      <c r="B330" s="50"/>
      <c r="C330" s="50"/>
      <c r="D330" s="50"/>
      <c r="E330" s="50"/>
      <c r="F330" s="50"/>
      <c r="L330" s="50"/>
      <c r="M330" s="50"/>
      <c r="N330" s="50"/>
      <c r="O330" s="50"/>
      <c r="P330" s="50"/>
    </row>
    <row r="331" spans="1:16" ht="20.100000000000001" customHeight="1" x14ac:dyDescent="0.25">
      <c r="A331" s="50"/>
      <c r="B331" s="50"/>
      <c r="C331" s="50"/>
      <c r="D331" s="50"/>
      <c r="E331" s="50"/>
      <c r="F331" s="50"/>
      <c r="L331" s="50"/>
      <c r="M331" s="50"/>
      <c r="N331" s="50"/>
      <c r="O331" s="50"/>
      <c r="P331" s="50"/>
    </row>
    <row r="332" spans="1:16" ht="20.100000000000001" customHeight="1" x14ac:dyDescent="0.25">
      <c r="A332" s="50"/>
      <c r="B332" s="50"/>
      <c r="C332" s="50"/>
      <c r="D332" s="50"/>
      <c r="E332" s="50"/>
      <c r="F332" s="50"/>
      <c r="L332" s="50"/>
      <c r="M332" s="50"/>
      <c r="N332" s="50"/>
      <c r="O332" s="50"/>
      <c r="P332" s="50"/>
    </row>
    <row r="333" spans="1:16" ht="20.100000000000001" customHeight="1" x14ac:dyDescent="0.25">
      <c r="A333" s="50"/>
      <c r="B333" s="50"/>
      <c r="C333" s="50"/>
      <c r="D333" s="50"/>
      <c r="E333" s="50"/>
      <c r="F333" s="50"/>
      <c r="L333" s="50"/>
      <c r="M333" s="50"/>
      <c r="N333" s="50"/>
      <c r="O333" s="50"/>
      <c r="P333" s="50"/>
    </row>
    <row r="334" spans="1:16" ht="20.100000000000001" customHeight="1" x14ac:dyDescent="0.25">
      <c r="A334" s="50"/>
      <c r="B334" s="50"/>
      <c r="C334" s="50"/>
      <c r="D334" s="50"/>
      <c r="E334" s="50"/>
      <c r="F334" s="50"/>
      <c r="L334" s="50"/>
      <c r="M334" s="50"/>
      <c r="N334" s="50"/>
      <c r="O334" s="50"/>
      <c r="P334" s="50"/>
    </row>
    <row r="335" spans="1:16" ht="20.100000000000001" customHeight="1" x14ac:dyDescent="0.25">
      <c r="A335" s="50"/>
      <c r="B335" s="50"/>
      <c r="C335" s="50"/>
      <c r="D335" s="50"/>
      <c r="E335" s="50"/>
      <c r="F335" s="50"/>
      <c r="L335" s="50"/>
      <c r="M335" s="50"/>
      <c r="N335" s="50"/>
      <c r="O335" s="50"/>
      <c r="P335" s="50"/>
    </row>
    <row r="336" spans="1:16" ht="20.100000000000001" customHeight="1" x14ac:dyDescent="0.25">
      <c r="A336" s="50"/>
      <c r="B336" s="50"/>
      <c r="C336" s="50"/>
      <c r="D336" s="50"/>
      <c r="E336" s="50"/>
      <c r="F336" s="50"/>
      <c r="L336" s="50"/>
      <c r="M336" s="50"/>
      <c r="N336" s="50"/>
      <c r="O336" s="50"/>
      <c r="P336" s="50"/>
    </row>
    <row r="337" spans="1:16" ht="20.100000000000001" customHeight="1" x14ac:dyDescent="0.25">
      <c r="A337" s="50"/>
      <c r="B337" s="50"/>
      <c r="C337" s="50"/>
      <c r="D337" s="50"/>
      <c r="E337" s="50"/>
      <c r="F337" s="50"/>
      <c r="L337" s="50"/>
      <c r="M337" s="50"/>
      <c r="N337" s="50"/>
      <c r="O337" s="50"/>
      <c r="P337" s="50"/>
    </row>
    <row r="338" spans="1:16" ht="20.100000000000001" customHeight="1" x14ac:dyDescent="0.25">
      <c r="A338" s="50"/>
      <c r="B338" s="50"/>
      <c r="C338" s="50"/>
      <c r="D338" s="50"/>
      <c r="E338" s="50"/>
      <c r="F338" s="50"/>
      <c r="L338" s="50"/>
      <c r="M338" s="50"/>
      <c r="N338" s="50"/>
      <c r="O338" s="50"/>
      <c r="P338" s="50"/>
    </row>
    <row r="339" spans="1:16" ht="20.100000000000001" customHeight="1" x14ac:dyDescent="0.25">
      <c r="A339" s="50"/>
      <c r="B339" s="50"/>
      <c r="C339" s="50"/>
      <c r="D339" s="50"/>
      <c r="E339" s="50"/>
      <c r="F339" s="50"/>
      <c r="L339" s="50"/>
      <c r="M339" s="50"/>
      <c r="N339" s="50"/>
      <c r="O339" s="50"/>
      <c r="P339" s="50"/>
    </row>
    <row r="340" spans="1:16" ht="20.100000000000001" customHeight="1" x14ac:dyDescent="0.25">
      <c r="A340" s="50"/>
      <c r="B340" s="50"/>
      <c r="C340" s="50"/>
      <c r="D340" s="50"/>
      <c r="E340" s="50"/>
      <c r="F340" s="50"/>
      <c r="L340" s="50"/>
      <c r="M340" s="50"/>
      <c r="N340" s="50"/>
      <c r="O340" s="50"/>
      <c r="P340" s="50"/>
    </row>
    <row r="341" spans="1:16" ht="20.100000000000001" customHeight="1" x14ac:dyDescent="0.25">
      <c r="A341" s="50"/>
      <c r="B341" s="50"/>
      <c r="C341" s="50"/>
      <c r="D341" s="50"/>
      <c r="E341" s="50"/>
      <c r="F341" s="50"/>
      <c r="L341" s="50"/>
      <c r="M341" s="50"/>
      <c r="N341" s="50"/>
      <c r="O341" s="50"/>
      <c r="P341" s="50"/>
    </row>
    <row r="342" spans="1:16" ht="20.100000000000001" customHeight="1" x14ac:dyDescent="0.25">
      <c r="A342" s="50"/>
      <c r="B342" s="50"/>
      <c r="C342" s="50"/>
      <c r="D342" s="50"/>
      <c r="E342" s="50"/>
      <c r="F342" s="50"/>
      <c r="L342" s="50"/>
      <c r="M342" s="50"/>
      <c r="N342" s="50"/>
      <c r="O342" s="50"/>
      <c r="P342" s="50"/>
    </row>
    <row r="343" spans="1:16" ht="20.100000000000001" customHeight="1" x14ac:dyDescent="0.25">
      <c r="A343" s="50"/>
      <c r="B343" s="50"/>
      <c r="C343" s="50"/>
      <c r="D343" s="50"/>
      <c r="E343" s="50"/>
      <c r="F343" s="50"/>
      <c r="L343" s="50"/>
      <c r="M343" s="50"/>
      <c r="N343" s="50"/>
      <c r="O343" s="50"/>
      <c r="P343" s="50"/>
    </row>
    <row r="344" spans="1:16" ht="20.100000000000001" customHeight="1" x14ac:dyDescent="0.25">
      <c r="A344" s="50"/>
      <c r="B344" s="50"/>
      <c r="C344" s="50"/>
      <c r="D344" s="50"/>
      <c r="E344" s="50"/>
      <c r="F344" s="50"/>
      <c r="L344" s="50"/>
      <c r="M344" s="50"/>
      <c r="N344" s="50"/>
      <c r="O344" s="50"/>
      <c r="P344" s="50"/>
    </row>
    <row r="345" spans="1:16" ht="20.100000000000001" customHeight="1" x14ac:dyDescent="0.25">
      <c r="A345" s="50"/>
      <c r="B345" s="50"/>
      <c r="C345" s="50"/>
      <c r="D345" s="50"/>
      <c r="E345" s="50"/>
      <c r="F345" s="50"/>
      <c r="L345" s="50"/>
      <c r="M345" s="50"/>
      <c r="N345" s="50"/>
      <c r="O345" s="50"/>
      <c r="P345" s="50"/>
    </row>
    <row r="346" spans="1:16" ht="20.100000000000001" customHeight="1" x14ac:dyDescent="0.25">
      <c r="A346" s="50"/>
      <c r="B346" s="50"/>
      <c r="C346" s="50"/>
      <c r="D346" s="50"/>
      <c r="E346" s="50"/>
      <c r="F346" s="50"/>
      <c r="L346" s="50"/>
      <c r="M346" s="50"/>
      <c r="N346" s="50"/>
      <c r="O346" s="50"/>
      <c r="P346" s="50"/>
    </row>
    <row r="347" spans="1:16" ht="20.100000000000001" customHeight="1" x14ac:dyDescent="0.25">
      <c r="A347" s="50"/>
      <c r="B347" s="50"/>
      <c r="C347" s="50"/>
      <c r="D347" s="50"/>
      <c r="E347" s="50"/>
      <c r="F347" s="50"/>
      <c r="L347" s="50"/>
      <c r="M347" s="50"/>
      <c r="N347" s="50"/>
      <c r="O347" s="50"/>
      <c r="P347" s="50"/>
    </row>
    <row r="348" spans="1:16" ht="20.100000000000001" customHeight="1" x14ac:dyDescent="0.25">
      <c r="A348" s="50"/>
      <c r="B348" s="50"/>
      <c r="C348" s="50"/>
      <c r="D348" s="50"/>
      <c r="E348" s="50"/>
      <c r="F348" s="50"/>
      <c r="L348" s="50"/>
      <c r="M348" s="50"/>
      <c r="N348" s="50"/>
      <c r="O348" s="50"/>
      <c r="P348" s="50"/>
    </row>
    <row r="349" spans="1:16" ht="20.100000000000001" customHeight="1" x14ac:dyDescent="0.25">
      <c r="A349" s="50"/>
      <c r="B349" s="50"/>
      <c r="C349" s="50"/>
      <c r="D349" s="50"/>
      <c r="E349" s="50"/>
      <c r="F349" s="50"/>
      <c r="L349" s="50"/>
      <c r="M349" s="50"/>
      <c r="N349" s="50"/>
      <c r="O349" s="50"/>
      <c r="P349" s="50"/>
    </row>
    <row r="350" spans="1:16" ht="20.100000000000001" customHeight="1" x14ac:dyDescent="0.25">
      <c r="A350" s="50"/>
      <c r="B350" s="50"/>
      <c r="C350" s="50"/>
      <c r="D350" s="50"/>
      <c r="E350" s="50"/>
      <c r="F350" s="50"/>
      <c r="L350" s="50"/>
      <c r="M350" s="50"/>
      <c r="N350" s="50"/>
      <c r="O350" s="50"/>
      <c r="P350" s="50"/>
    </row>
    <row r="351" spans="1:16" ht="20.100000000000001" customHeight="1" x14ac:dyDescent="0.25">
      <c r="A351" s="50"/>
      <c r="B351" s="50"/>
      <c r="C351" s="50"/>
      <c r="D351" s="50"/>
      <c r="E351" s="50"/>
      <c r="F351" s="50"/>
      <c r="L351" s="50"/>
      <c r="M351" s="50"/>
      <c r="N351" s="50"/>
      <c r="O351" s="50"/>
      <c r="P351" s="50"/>
    </row>
    <row r="352" spans="1:16" ht="20.100000000000001" customHeight="1" x14ac:dyDescent="0.25">
      <c r="A352" s="50"/>
      <c r="B352" s="50"/>
      <c r="C352" s="50"/>
      <c r="D352" s="50"/>
      <c r="E352" s="50"/>
      <c r="F352" s="50"/>
      <c r="L352" s="50"/>
      <c r="M352" s="50"/>
      <c r="N352" s="50"/>
      <c r="O352" s="50"/>
      <c r="P352" s="50"/>
    </row>
    <row r="353" spans="1:16" ht="20.100000000000001" customHeight="1" x14ac:dyDescent="0.25">
      <c r="A353" s="50"/>
      <c r="B353" s="50"/>
      <c r="C353" s="50"/>
      <c r="D353" s="50"/>
      <c r="E353" s="50"/>
      <c r="F353" s="50"/>
      <c r="L353" s="50"/>
      <c r="M353" s="50"/>
      <c r="N353" s="50"/>
      <c r="O353" s="50"/>
      <c r="P353" s="50"/>
    </row>
    <row r="354" spans="1:16" ht="20.100000000000001" customHeight="1" x14ac:dyDescent="0.25">
      <c r="A354" s="50"/>
      <c r="B354" s="50"/>
      <c r="C354" s="50"/>
      <c r="D354" s="50"/>
      <c r="E354" s="50"/>
      <c r="F354" s="50"/>
      <c r="L354" s="50"/>
      <c r="M354" s="50"/>
      <c r="N354" s="50"/>
      <c r="O354" s="50"/>
      <c r="P354" s="50"/>
    </row>
    <row r="355" spans="1:16" ht="20.100000000000001" customHeight="1" x14ac:dyDescent="0.25">
      <c r="A355" s="50"/>
      <c r="B355" s="50"/>
      <c r="C355" s="50"/>
      <c r="D355" s="50"/>
      <c r="E355" s="50"/>
      <c r="F355" s="50"/>
      <c r="L355" s="50"/>
      <c r="M355" s="50"/>
      <c r="N355" s="50"/>
      <c r="O355" s="50"/>
      <c r="P355" s="50"/>
    </row>
    <row r="356" spans="1:16" ht="20.100000000000001" customHeight="1" x14ac:dyDescent="0.25">
      <c r="A356" s="50"/>
      <c r="B356" s="50"/>
      <c r="C356" s="50"/>
      <c r="D356" s="50"/>
      <c r="E356" s="50"/>
      <c r="F356" s="50"/>
      <c r="L356" s="50"/>
      <c r="M356" s="50"/>
      <c r="N356" s="50"/>
      <c r="O356" s="50"/>
      <c r="P356" s="50"/>
    </row>
    <row r="357" spans="1:16" ht="20.100000000000001" customHeight="1" x14ac:dyDescent="0.25">
      <c r="A357" s="50"/>
      <c r="B357" s="50"/>
      <c r="C357" s="50"/>
      <c r="D357" s="50"/>
      <c r="E357" s="50"/>
      <c r="F357" s="50"/>
      <c r="L357" s="50"/>
      <c r="M357" s="50"/>
      <c r="N357" s="50"/>
      <c r="O357" s="50"/>
      <c r="P357" s="50"/>
    </row>
    <row r="358" spans="1:16" ht="20.100000000000001" customHeight="1" x14ac:dyDescent="0.25">
      <c r="A358" s="50"/>
      <c r="B358" s="50"/>
      <c r="C358" s="50"/>
      <c r="D358" s="50"/>
      <c r="E358" s="50"/>
      <c r="F358" s="50"/>
      <c r="L358" s="50"/>
      <c r="M358" s="50"/>
      <c r="N358" s="50"/>
      <c r="O358" s="50"/>
      <c r="P358" s="50"/>
    </row>
    <row r="359" spans="1:16" ht="20.100000000000001" customHeight="1" x14ac:dyDescent="0.25">
      <c r="A359" s="50"/>
      <c r="B359" s="50"/>
      <c r="C359" s="50"/>
      <c r="D359" s="50"/>
      <c r="E359" s="50"/>
      <c r="F359" s="50"/>
      <c r="L359" s="50"/>
      <c r="M359" s="50"/>
      <c r="N359" s="50"/>
      <c r="O359" s="50"/>
      <c r="P359" s="50"/>
    </row>
    <row r="360" spans="1:16" ht="20.100000000000001" customHeight="1" x14ac:dyDescent="0.25">
      <c r="A360" s="50"/>
      <c r="B360" s="50"/>
      <c r="C360" s="50"/>
      <c r="D360" s="50"/>
      <c r="E360" s="50"/>
      <c r="F360" s="50"/>
      <c r="L360" s="50"/>
      <c r="M360" s="50"/>
      <c r="N360" s="50"/>
      <c r="O360" s="50"/>
      <c r="P360" s="50"/>
    </row>
    <row r="361" spans="1:16" ht="20.100000000000001" customHeight="1" x14ac:dyDescent="0.25">
      <c r="A361" s="50"/>
      <c r="B361" s="50"/>
      <c r="C361" s="50"/>
      <c r="D361" s="50"/>
      <c r="E361" s="50"/>
      <c r="F361" s="50"/>
      <c r="L361" s="50"/>
      <c r="M361" s="50"/>
      <c r="N361" s="50"/>
      <c r="O361" s="50"/>
      <c r="P361" s="50"/>
    </row>
    <row r="362" spans="1:16" ht="20.100000000000001" customHeight="1" x14ac:dyDescent="0.25">
      <c r="A362" s="50"/>
      <c r="B362" s="50"/>
      <c r="C362" s="50"/>
      <c r="D362" s="50"/>
      <c r="E362" s="50"/>
      <c r="F362" s="50"/>
      <c r="L362" s="50"/>
      <c r="M362" s="50"/>
      <c r="N362" s="50"/>
      <c r="O362" s="50"/>
      <c r="P362" s="50"/>
    </row>
    <row r="363" spans="1:16" ht="20.100000000000001" customHeight="1" x14ac:dyDescent="0.25">
      <c r="A363" s="50"/>
      <c r="B363" s="50"/>
      <c r="C363" s="50"/>
      <c r="D363" s="50"/>
      <c r="E363" s="50"/>
      <c r="F363" s="50"/>
      <c r="L363" s="50"/>
      <c r="M363" s="50"/>
      <c r="N363" s="50"/>
      <c r="O363" s="50"/>
      <c r="P363" s="50"/>
    </row>
    <row r="364" spans="1:16" ht="20.100000000000001" customHeight="1" x14ac:dyDescent="0.25">
      <c r="A364" s="50"/>
      <c r="B364" s="50"/>
      <c r="C364" s="50"/>
      <c r="D364" s="50"/>
      <c r="E364" s="50"/>
      <c r="F364" s="50"/>
      <c r="L364" s="50"/>
      <c r="M364" s="50"/>
      <c r="N364" s="50"/>
      <c r="O364" s="50"/>
      <c r="P364" s="50"/>
    </row>
    <row r="365" spans="1:16" ht="20.100000000000001" customHeight="1" x14ac:dyDescent="0.25">
      <c r="A365" s="50"/>
      <c r="B365" s="50"/>
      <c r="C365" s="50"/>
      <c r="D365" s="50"/>
      <c r="E365" s="50"/>
      <c r="F365" s="50"/>
      <c r="L365" s="50"/>
      <c r="M365" s="50"/>
      <c r="N365" s="50"/>
      <c r="O365" s="50"/>
      <c r="P365" s="50"/>
    </row>
    <row r="366" spans="1:16" ht="20.100000000000001" customHeight="1" x14ac:dyDescent="0.25">
      <c r="A366" s="50"/>
      <c r="B366" s="50"/>
      <c r="C366" s="50"/>
      <c r="D366" s="50"/>
      <c r="E366" s="50"/>
      <c r="F366" s="50"/>
      <c r="L366" s="50"/>
      <c r="M366" s="50"/>
      <c r="N366" s="50"/>
      <c r="O366" s="50"/>
      <c r="P366" s="50"/>
    </row>
    <row r="367" spans="1:16" ht="20.100000000000001" customHeight="1" x14ac:dyDescent="0.25">
      <c r="A367" s="50"/>
      <c r="B367" s="50"/>
      <c r="C367" s="50"/>
      <c r="D367" s="50"/>
      <c r="E367" s="50"/>
      <c r="F367" s="50"/>
      <c r="L367" s="50"/>
      <c r="M367" s="50"/>
      <c r="N367" s="50"/>
      <c r="O367" s="50"/>
      <c r="P367" s="50"/>
    </row>
    <row r="368" spans="1:16" ht="20.100000000000001" customHeight="1" x14ac:dyDescent="0.25">
      <c r="A368" s="50"/>
      <c r="B368" s="50"/>
      <c r="C368" s="50"/>
      <c r="D368" s="50"/>
      <c r="E368" s="50"/>
      <c r="F368" s="50"/>
      <c r="L368" s="50"/>
      <c r="M368" s="50"/>
      <c r="N368" s="50"/>
      <c r="O368" s="50"/>
      <c r="P368" s="50"/>
    </row>
    <row r="369" spans="1:16" ht="20.100000000000001" customHeight="1" x14ac:dyDescent="0.25">
      <c r="A369" s="50"/>
      <c r="B369" s="50"/>
      <c r="C369" s="50"/>
      <c r="D369" s="50"/>
      <c r="E369" s="50"/>
      <c r="F369" s="50"/>
      <c r="L369" s="50"/>
      <c r="M369" s="50"/>
      <c r="N369" s="50"/>
      <c r="O369" s="50"/>
      <c r="P369" s="50"/>
    </row>
    <row r="370" spans="1:16" ht="20.100000000000001" customHeight="1" x14ac:dyDescent="0.25">
      <c r="A370" s="50"/>
      <c r="B370" s="50"/>
      <c r="C370" s="50"/>
      <c r="D370" s="50"/>
      <c r="E370" s="50"/>
      <c r="F370" s="50"/>
      <c r="L370" s="50"/>
      <c r="M370" s="50"/>
      <c r="N370" s="50"/>
      <c r="O370" s="50"/>
      <c r="P370" s="50"/>
    </row>
    <row r="371" spans="1:16" ht="20.100000000000001" customHeight="1" x14ac:dyDescent="0.25">
      <c r="A371" s="50"/>
      <c r="B371" s="50"/>
      <c r="C371" s="50"/>
      <c r="D371" s="50"/>
      <c r="E371" s="50"/>
      <c r="F371" s="50"/>
      <c r="L371" s="50"/>
      <c r="M371" s="50"/>
      <c r="N371" s="50"/>
      <c r="O371" s="50"/>
      <c r="P371" s="50"/>
    </row>
    <row r="372" spans="1:16" ht="20.100000000000001" customHeight="1" x14ac:dyDescent="0.25">
      <c r="A372" s="50"/>
      <c r="B372" s="50"/>
      <c r="C372" s="50"/>
      <c r="D372" s="50"/>
      <c r="E372" s="50"/>
      <c r="F372" s="50"/>
      <c r="L372" s="50"/>
      <c r="M372" s="50"/>
      <c r="N372" s="50"/>
      <c r="O372" s="50"/>
      <c r="P372" s="50"/>
    </row>
    <row r="373" spans="1:16" ht="20.100000000000001" customHeight="1" x14ac:dyDescent="0.25">
      <c r="A373" s="50"/>
      <c r="B373" s="50"/>
      <c r="C373" s="50"/>
      <c r="D373" s="50"/>
      <c r="E373" s="50"/>
      <c r="F373" s="50"/>
      <c r="L373" s="50"/>
      <c r="M373" s="50"/>
      <c r="N373" s="50"/>
      <c r="O373" s="50"/>
      <c r="P373" s="50"/>
    </row>
    <row r="374" spans="1:16" ht="20.100000000000001" customHeight="1" x14ac:dyDescent="0.25">
      <c r="A374" s="50"/>
      <c r="B374" s="50"/>
      <c r="C374" s="50"/>
      <c r="D374" s="50"/>
      <c r="E374" s="50"/>
      <c r="F374" s="50"/>
      <c r="L374" s="50"/>
      <c r="M374" s="50"/>
      <c r="N374" s="50"/>
      <c r="O374" s="50"/>
      <c r="P374" s="50"/>
    </row>
    <row r="375" spans="1:16" ht="20.100000000000001" customHeight="1" x14ac:dyDescent="0.25">
      <c r="A375" s="50"/>
      <c r="B375" s="50"/>
      <c r="C375" s="50"/>
      <c r="D375" s="50"/>
      <c r="E375" s="50"/>
      <c r="F375" s="50"/>
      <c r="L375" s="50"/>
      <c r="M375" s="50"/>
      <c r="N375" s="50"/>
      <c r="O375" s="50"/>
      <c r="P375" s="50"/>
    </row>
    <row r="376" spans="1:16" ht="20.100000000000001" customHeight="1" x14ac:dyDescent="0.25">
      <c r="A376" s="50"/>
      <c r="B376" s="50"/>
      <c r="C376" s="50"/>
      <c r="D376" s="50"/>
      <c r="E376" s="50"/>
      <c r="F376" s="50"/>
      <c r="L376" s="50"/>
      <c r="M376" s="50"/>
      <c r="N376" s="50"/>
      <c r="O376" s="50"/>
      <c r="P376" s="50"/>
    </row>
    <row r="377" spans="1:16" ht="20.100000000000001" customHeight="1" x14ac:dyDescent="0.25">
      <c r="A377" s="50"/>
      <c r="B377" s="50"/>
      <c r="C377" s="50"/>
      <c r="D377" s="50"/>
      <c r="E377" s="50"/>
      <c r="F377" s="50"/>
      <c r="L377" s="50"/>
      <c r="M377" s="50"/>
      <c r="N377" s="50"/>
      <c r="O377" s="50"/>
      <c r="P377" s="50"/>
    </row>
    <row r="378" spans="1:16" ht="20.100000000000001" customHeight="1" x14ac:dyDescent="0.25">
      <c r="A378" s="50"/>
      <c r="B378" s="50"/>
      <c r="C378" s="50"/>
      <c r="D378" s="50"/>
      <c r="E378" s="50"/>
      <c r="F378" s="50"/>
      <c r="L378" s="50"/>
      <c r="M378" s="50"/>
      <c r="N378" s="50"/>
      <c r="O378" s="50"/>
      <c r="P378" s="50"/>
    </row>
    <row r="379" spans="1:16" ht="20.100000000000001" customHeight="1" x14ac:dyDescent="0.25">
      <c r="A379" s="50"/>
      <c r="B379" s="50"/>
      <c r="C379" s="50"/>
      <c r="D379" s="50"/>
      <c r="E379" s="50"/>
      <c r="F379" s="50"/>
      <c r="L379" s="50"/>
      <c r="M379" s="50"/>
      <c r="N379" s="50"/>
      <c r="O379" s="50"/>
      <c r="P379" s="50"/>
    </row>
    <row r="380" spans="1:16" ht="20.100000000000001" customHeight="1" x14ac:dyDescent="0.25">
      <c r="A380" s="50"/>
      <c r="B380" s="50"/>
      <c r="C380" s="50"/>
      <c r="D380" s="50"/>
      <c r="E380" s="50"/>
      <c r="F380" s="50"/>
      <c r="L380" s="50"/>
      <c r="M380" s="50"/>
      <c r="N380" s="50"/>
      <c r="O380" s="50"/>
      <c r="P380" s="50"/>
    </row>
    <row r="381" spans="1:16" ht="20.100000000000001" customHeight="1" x14ac:dyDescent="0.25">
      <c r="A381" s="50"/>
      <c r="B381" s="50"/>
      <c r="C381" s="50"/>
      <c r="D381" s="50"/>
      <c r="E381" s="50"/>
      <c r="F381" s="50"/>
      <c r="L381" s="50"/>
      <c r="M381" s="50"/>
      <c r="N381" s="50"/>
      <c r="O381" s="50"/>
      <c r="P381" s="50"/>
    </row>
    <row r="382" spans="1:16" ht="20.100000000000001" customHeight="1" x14ac:dyDescent="0.25">
      <c r="A382" s="50"/>
      <c r="B382" s="50"/>
      <c r="C382" s="50"/>
      <c r="D382" s="50"/>
      <c r="E382" s="50"/>
      <c r="F382" s="50"/>
      <c r="L382" s="50"/>
      <c r="M382" s="50"/>
      <c r="N382" s="50"/>
      <c r="O382" s="50"/>
      <c r="P382" s="50"/>
    </row>
    <row r="383" spans="1:16" ht="20.100000000000001" customHeight="1" x14ac:dyDescent="0.25">
      <c r="A383" s="50"/>
      <c r="B383" s="50"/>
      <c r="C383" s="50"/>
      <c r="D383" s="50"/>
      <c r="E383" s="50"/>
      <c r="F383" s="50"/>
      <c r="L383" s="50"/>
      <c r="M383" s="50"/>
      <c r="N383" s="50"/>
      <c r="O383" s="50"/>
      <c r="P383" s="50"/>
    </row>
    <row r="384" spans="1:16" ht="20.100000000000001" customHeight="1" x14ac:dyDescent="0.25">
      <c r="A384" s="50"/>
      <c r="B384" s="50"/>
      <c r="C384" s="50"/>
      <c r="D384" s="50"/>
      <c r="E384" s="50"/>
      <c r="F384" s="50"/>
      <c r="L384" s="50"/>
      <c r="M384" s="50"/>
      <c r="N384" s="50"/>
      <c r="O384" s="50"/>
      <c r="P384" s="50"/>
    </row>
    <row r="385" spans="1:16" ht="20.100000000000001" customHeight="1" x14ac:dyDescent="0.25">
      <c r="A385" s="50"/>
      <c r="B385" s="50"/>
      <c r="C385" s="50"/>
      <c r="D385" s="50"/>
      <c r="E385" s="50"/>
      <c r="F385" s="50"/>
      <c r="L385" s="50"/>
      <c r="M385" s="50"/>
      <c r="N385" s="50"/>
      <c r="O385" s="50"/>
      <c r="P385" s="50"/>
    </row>
    <row r="386" spans="1:16" ht="20.100000000000001" customHeight="1" x14ac:dyDescent="0.25">
      <c r="A386" s="50"/>
      <c r="B386" s="50"/>
      <c r="C386" s="50"/>
      <c r="D386" s="50"/>
      <c r="E386" s="50"/>
      <c r="F386" s="50"/>
      <c r="L386" s="50"/>
      <c r="M386" s="50"/>
      <c r="N386" s="50"/>
      <c r="O386" s="50"/>
      <c r="P386" s="50"/>
    </row>
    <row r="387" spans="1:16" ht="20.100000000000001" customHeight="1" x14ac:dyDescent="0.25">
      <c r="A387" s="50"/>
      <c r="B387" s="50"/>
      <c r="C387" s="50"/>
      <c r="D387" s="50"/>
      <c r="E387" s="50"/>
      <c r="F387" s="50"/>
      <c r="L387" s="50"/>
      <c r="M387" s="50"/>
      <c r="N387" s="50"/>
      <c r="O387" s="50"/>
      <c r="P387" s="50"/>
    </row>
    <row r="388" spans="1:16" ht="20.100000000000001" customHeight="1" x14ac:dyDescent="0.25">
      <c r="A388" s="50"/>
      <c r="B388" s="50"/>
      <c r="C388" s="50"/>
      <c r="D388" s="50"/>
      <c r="E388" s="50"/>
      <c r="F388" s="50"/>
      <c r="L388" s="50"/>
      <c r="M388" s="50"/>
      <c r="N388" s="50"/>
      <c r="O388" s="50"/>
      <c r="P388" s="50"/>
    </row>
    <row r="389" spans="1:16" ht="20.100000000000001" customHeight="1" x14ac:dyDescent="0.25">
      <c r="A389" s="50"/>
      <c r="B389" s="50"/>
      <c r="C389" s="50"/>
      <c r="D389" s="50"/>
      <c r="E389" s="50"/>
      <c r="F389" s="50"/>
      <c r="L389" s="50"/>
      <c r="M389" s="50"/>
      <c r="N389" s="50"/>
      <c r="O389" s="50"/>
      <c r="P389" s="50"/>
    </row>
    <row r="390" spans="1:16" ht="20.100000000000001" customHeight="1" x14ac:dyDescent="0.25">
      <c r="A390" s="50"/>
      <c r="B390" s="50"/>
      <c r="C390" s="50"/>
      <c r="D390" s="50"/>
      <c r="E390" s="50"/>
      <c r="F390" s="50"/>
      <c r="L390" s="50"/>
      <c r="M390" s="50"/>
      <c r="N390" s="50"/>
      <c r="O390" s="50"/>
      <c r="P390" s="50"/>
    </row>
    <row r="391" spans="1:16" ht="20.100000000000001" customHeight="1" x14ac:dyDescent="0.25">
      <c r="A391" s="50"/>
      <c r="B391" s="50"/>
      <c r="C391" s="50"/>
      <c r="D391" s="50"/>
      <c r="E391" s="50"/>
      <c r="F391" s="50"/>
      <c r="L391" s="50"/>
      <c r="M391" s="50"/>
      <c r="N391" s="50"/>
      <c r="O391" s="50"/>
      <c r="P391" s="50"/>
    </row>
    <row r="392" spans="1:16" ht="20.100000000000001" customHeight="1" x14ac:dyDescent="0.25">
      <c r="A392" s="50"/>
      <c r="B392" s="50"/>
      <c r="C392" s="50"/>
      <c r="D392" s="50"/>
      <c r="E392" s="50"/>
      <c r="F392" s="50"/>
      <c r="L392" s="50"/>
      <c r="M392" s="50"/>
      <c r="N392" s="50"/>
      <c r="O392" s="50"/>
      <c r="P392" s="50"/>
    </row>
    <row r="393" spans="1:16" ht="20.100000000000001" customHeight="1" x14ac:dyDescent="0.25">
      <c r="A393" s="50"/>
      <c r="B393" s="50"/>
      <c r="C393" s="50"/>
      <c r="D393" s="50"/>
      <c r="E393" s="50"/>
      <c r="F393" s="50"/>
      <c r="L393" s="50"/>
      <c r="M393" s="50"/>
      <c r="N393" s="50"/>
      <c r="O393" s="50"/>
      <c r="P393" s="50"/>
    </row>
    <row r="394" spans="1:16" ht="20.100000000000001" customHeight="1" x14ac:dyDescent="0.25">
      <c r="A394" s="50"/>
      <c r="B394" s="50"/>
      <c r="C394" s="50"/>
      <c r="D394" s="50"/>
      <c r="E394" s="50"/>
      <c r="F394" s="50"/>
      <c r="L394" s="50"/>
      <c r="M394" s="50"/>
      <c r="N394" s="50"/>
      <c r="O394" s="50"/>
      <c r="P394" s="50"/>
    </row>
    <row r="395" spans="1:16" ht="20.100000000000001" customHeight="1" x14ac:dyDescent="0.25">
      <c r="A395" s="50"/>
      <c r="B395" s="50"/>
      <c r="C395" s="50"/>
      <c r="D395" s="50"/>
      <c r="E395" s="50"/>
      <c r="F395" s="50"/>
      <c r="L395" s="50"/>
      <c r="M395" s="50"/>
      <c r="N395" s="50"/>
      <c r="O395" s="50"/>
      <c r="P395" s="50"/>
    </row>
    <row r="396" spans="1:16" ht="20.100000000000001" customHeight="1" x14ac:dyDescent="0.25">
      <c r="A396" s="50"/>
      <c r="B396" s="50"/>
      <c r="C396" s="50"/>
      <c r="D396" s="50"/>
      <c r="E396" s="50"/>
      <c r="F396" s="50"/>
      <c r="L396" s="50"/>
      <c r="M396" s="50"/>
      <c r="N396" s="50"/>
      <c r="O396" s="50"/>
      <c r="P396" s="50"/>
    </row>
  </sheetData>
  <sheetProtection sheet="1" objects="1" scenarios="1"/>
  <mergeCells count="19">
    <mergeCell ref="A40:E40"/>
    <mergeCell ref="A41:E42"/>
    <mergeCell ref="A43:E43"/>
    <mergeCell ref="C7:C8"/>
    <mergeCell ref="D7:D8"/>
    <mergeCell ref="E7:E8"/>
    <mergeCell ref="A9:A24"/>
    <mergeCell ref="B9:B10"/>
    <mergeCell ref="B11:B18"/>
    <mergeCell ref="B19:B24"/>
    <mergeCell ref="A25:A34"/>
    <mergeCell ref="B25:B30"/>
    <mergeCell ref="B31:B34"/>
    <mergeCell ref="A35:A37"/>
    <mergeCell ref="A1:E1"/>
    <mergeCell ref="A5:E5"/>
    <mergeCell ref="A7:A8"/>
    <mergeCell ref="B7:B8"/>
    <mergeCell ref="B35:B37"/>
  </mergeCells>
  <conditionalFormatting sqref="A5:E5 G10:I10 A10:C30 J10:XFD33 H11:I19 A31:B32 D32:F33 F34:G34 A35:XFD35 F36:G38 J36:XFD52 A37:E38 A39:F41 C42:F52 A53:XFD53 A54:C54 F54:XFD57 A55:E56 A57:C57 A58:XFD63 A65:XFD1048576">
    <cfRule type="cellIs" dxfId="12" priority="2" operator="lessThan">
      <formula>0</formula>
    </cfRule>
  </conditionalFormatting>
  <conditionalFormatting sqref="A7:F8">
    <cfRule type="cellIs" dxfId="11" priority="1" operator="lessThan">
      <formula>0</formula>
    </cfRule>
  </conditionalFormatting>
  <conditionalFormatting sqref="D10:E10 A43:B52 A64:B64 D11:D27">
    <cfRule type="cellIs" dxfId="10" priority="8" operator="lessThan">
      <formula>0</formula>
    </cfRule>
  </conditionalFormatting>
  <conditionalFormatting sqref="N7:XFD7 J8:XFD8 G9:XFD9 C27 D28:D30 C33 A34:C34 I34:XFD34 F64:XFD64">
    <cfRule type="cellIs" dxfId="0" priority="9" operator="lessThan">
      <formula>0</formula>
    </cfRule>
  </conditionalFormatting>
  <dataValidations count="1">
    <dataValidation type="list" allowBlank="1" showInputMessage="1" showErrorMessage="1" sqref="E11:E31" xr:uid="{6F281A58-7C04-49FE-A677-6088E4AEA5E0}">
      <formula1>$G$11:$G$19</formula1>
    </dataValidation>
  </dataValidations>
  <pageMargins left="0.25" right="0.25" top="0.75" bottom="0.75" header="0.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DEI VEGNI-NERI</vt:lpstr>
      <vt:lpstr>JOSÉ FIKER</vt:lpstr>
      <vt:lpstr>VIDA REFERENCIAL E RESÍDUO</vt:lpstr>
      <vt:lpstr>'DEI VEGNI-NERI'!Area_de_impressao</vt:lpstr>
      <vt:lpstr>'JOSÉ FIKER'!Area_de_impressao</vt:lpstr>
      <vt:lpstr>'VIDA REFERENCIAL E RESÍDUO'!Area_de_impressao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Depreciação por etapas da obra.</dc:title>
  <dc:creator>Samuel Jesus de Oliveira</dc:creator>
  <cp:lastModifiedBy>Samuel Jesus de Oliveira</cp:lastModifiedBy>
  <cp:lastPrinted>2023-08-09T22:41:14Z</cp:lastPrinted>
  <dcterms:created xsi:type="dcterms:W3CDTF">2020-02-17T04:32:26Z</dcterms:created>
  <dcterms:modified xsi:type="dcterms:W3CDTF">2024-05-24T23:07:52Z</dcterms:modified>
</cp:coreProperties>
</file>