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OJAF\Documents\Projetos\Projeto Alfa\Planilhas\Tabelas\"/>
    </mc:Choice>
  </mc:AlternateContent>
  <xr:revisionPtr revIDLastSave="0" documentId="13_ncr:1_{96FC012F-DCC7-43EF-A200-444003CA5E48}" xr6:coauthVersionLast="47" xr6:coauthVersionMax="47" xr10:uidLastSave="{00000000-0000-0000-0000-000000000000}"/>
  <bookViews>
    <workbookView xWindow="-120" yWindow="-120" windowWidth="29040" windowHeight="15720" tabRatio="825" xr2:uid="{00000000-000D-0000-FFFF-FFFF00000000}"/>
  </bookViews>
  <sheets>
    <sheet name="VANTAGEM DA COISA FEITA" sheetId="13" r:id="rId1"/>
  </sheets>
  <definedNames>
    <definedName name="_C">#REF!</definedName>
    <definedName name="A">#REF!</definedName>
    <definedName name="_xlnm.Print_Area" localSheetId="0">'VANTAGEM DA COISA FEITA'!$A$1:$T$41</definedName>
    <definedName name="B">#REF!</definedName>
    <definedName name="D">#REF!</definedName>
    <definedName name="E">#REF!</definedName>
    <definedName name="F">#REF!</definedName>
    <definedName name="G">#REF!</definedName>
    <definedName name="H">#REF!</definedName>
    <definedName name="I">#REF!</definedName>
    <definedName name="K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Q13" i="13" l="1"/>
  <c r="AO31" i="13"/>
  <c r="AX31" i="13"/>
  <c r="AP31" i="13" s="1"/>
  <c r="AZ31" i="13"/>
  <c r="AQ31" i="13" s="1"/>
  <c r="BB31" i="13"/>
  <c r="AR31" i="13" s="1"/>
  <c r="BD31" i="13"/>
  <c r="AS31" i="13" s="1"/>
  <c r="AR33" i="13"/>
  <c r="AO32" i="13"/>
  <c r="AO33" i="13" s="1"/>
  <c r="AO34" i="13" s="1"/>
  <c r="AO35" i="13" s="1"/>
  <c r="AO36" i="13" s="1"/>
  <c r="AO37" i="13" s="1"/>
  <c r="AO38" i="13" s="1"/>
  <c r="AO39" i="13" s="1"/>
  <c r="AO40" i="13" s="1"/>
  <c r="AO41" i="13" s="1"/>
  <c r="AO42" i="13" s="1"/>
  <c r="AO43" i="13" s="1"/>
  <c r="AO44" i="13" s="1"/>
  <c r="AO45" i="13" s="1"/>
  <c r="AO46" i="13" s="1"/>
  <c r="AO47" i="13" s="1"/>
  <c r="AP32" i="13"/>
  <c r="AS33" i="13"/>
  <c r="AQ41" i="13"/>
  <c r="AQ35" i="13"/>
  <c r="AQ44" i="13"/>
  <c r="BD30" i="13"/>
  <c r="BB30" i="13"/>
  <c r="AZ30" i="13"/>
  <c r="AQ30" i="13" s="1"/>
  <c r="AX30" i="13"/>
  <c r="AP30" i="13" s="1"/>
  <c r="AS30" i="13"/>
  <c r="AR30" i="13"/>
  <c r="AO30" i="13"/>
  <c r="BD29" i="13"/>
  <c r="AS29" i="13" s="1"/>
  <c r="BB29" i="13"/>
  <c r="AR29" i="13" s="1"/>
  <c r="AZ29" i="13"/>
  <c r="AQ29" i="13" s="1"/>
  <c r="AX29" i="13"/>
  <c r="AP29" i="13" s="1"/>
  <c r="AO29" i="13"/>
  <c r="BD28" i="13"/>
  <c r="AS28" i="13" s="1"/>
  <c r="BB28" i="13"/>
  <c r="AR28" i="13" s="1"/>
  <c r="AZ28" i="13"/>
  <c r="AQ28" i="13" s="1"/>
  <c r="AX28" i="13"/>
  <c r="AP28" i="13" s="1"/>
  <c r="AO28" i="13"/>
  <c r="BD27" i="13"/>
  <c r="BB27" i="13"/>
  <c r="AR27" i="13" s="1"/>
  <c r="AZ27" i="13"/>
  <c r="AQ27" i="13" s="1"/>
  <c r="AX27" i="13"/>
  <c r="AP27" i="13" s="1"/>
  <c r="AS27" i="13"/>
  <c r="AO27" i="13"/>
  <c r="BD26" i="13"/>
  <c r="AS26" i="13" s="1"/>
  <c r="BB26" i="13"/>
  <c r="AR26" i="13" s="1"/>
  <c r="AZ26" i="13"/>
  <c r="AQ26" i="13" s="1"/>
  <c r="AX26" i="13"/>
  <c r="AP26" i="13" s="1"/>
  <c r="AO26" i="13"/>
  <c r="BD25" i="13"/>
  <c r="AS25" i="13" s="1"/>
  <c r="BB25" i="13"/>
  <c r="AR25" i="13" s="1"/>
  <c r="AZ25" i="13"/>
  <c r="AQ25" i="13" s="1"/>
  <c r="AX25" i="13"/>
  <c r="AP25" i="13" s="1"/>
  <c r="AO25" i="13"/>
  <c r="BD24" i="13"/>
  <c r="BB24" i="13"/>
  <c r="AR24" i="13" s="1"/>
  <c r="AZ24" i="13"/>
  <c r="AQ24" i="13" s="1"/>
  <c r="AX24" i="13"/>
  <c r="AP24" i="13" s="1"/>
  <c r="AS24" i="13"/>
  <c r="AO24" i="13"/>
  <c r="BD23" i="13"/>
  <c r="AS23" i="13" s="1"/>
  <c r="BB23" i="13"/>
  <c r="AR23" i="13" s="1"/>
  <c r="AZ23" i="13"/>
  <c r="AQ23" i="13" s="1"/>
  <c r="AX23" i="13"/>
  <c r="AP23" i="13" s="1"/>
  <c r="AO23" i="13"/>
  <c r="BD22" i="13"/>
  <c r="AS22" i="13" s="1"/>
  <c r="BB22" i="13"/>
  <c r="AR22" i="13" s="1"/>
  <c r="AZ22" i="13"/>
  <c r="AQ22" i="13" s="1"/>
  <c r="AX22" i="13"/>
  <c r="AP22" i="13" s="1"/>
  <c r="AO22" i="13"/>
  <c r="BD21" i="13"/>
  <c r="AS21" i="13" s="1"/>
  <c r="BB21" i="13"/>
  <c r="AR21" i="13" s="1"/>
  <c r="AZ21" i="13"/>
  <c r="AQ21" i="13" s="1"/>
  <c r="AX21" i="13"/>
  <c r="AP21" i="13" s="1"/>
  <c r="AO21" i="13"/>
  <c r="BD20" i="13"/>
  <c r="AS20" i="13" s="1"/>
  <c r="BB20" i="13"/>
  <c r="AR20" i="13" s="1"/>
  <c r="AZ20" i="13"/>
  <c r="AQ20" i="13" s="1"/>
  <c r="AX20" i="13"/>
  <c r="AP20" i="13" s="1"/>
  <c r="AO20" i="13"/>
  <c r="BD19" i="13"/>
  <c r="AS19" i="13" s="1"/>
  <c r="BB19" i="13"/>
  <c r="AR19" i="13" s="1"/>
  <c r="AZ19" i="13"/>
  <c r="AQ19" i="13" s="1"/>
  <c r="AX19" i="13"/>
  <c r="AP19" i="13" s="1"/>
  <c r="AO19" i="13"/>
  <c r="BB18" i="13"/>
  <c r="AR18" i="13" s="1"/>
  <c r="AS18" i="13"/>
  <c r="AQ18" i="13"/>
  <c r="AP18" i="13"/>
  <c r="AO18" i="13"/>
  <c r="AS40" i="13" l="1"/>
  <c r="AS37" i="13"/>
  <c r="AS47" i="13"/>
  <c r="AR37" i="13"/>
  <c r="AQ32" i="13"/>
  <c r="AQ46" i="13"/>
  <c r="AQ33" i="13"/>
  <c r="AQ42" i="13"/>
  <c r="AS44" i="13"/>
  <c r="AR44" i="13"/>
  <c r="AR32" i="13"/>
  <c r="AR45" i="13"/>
  <c r="AR40" i="13"/>
  <c r="AR47" i="13"/>
  <c r="AR41" i="13"/>
  <c r="AQ38" i="13"/>
  <c r="AQ45" i="13"/>
  <c r="AS32" i="13"/>
  <c r="AP33" i="13"/>
  <c r="AP36" i="13"/>
  <c r="AQ14" i="13"/>
  <c r="S15" i="13" s="1"/>
  <c r="S17" i="13" s="1"/>
  <c r="AP34" i="13"/>
  <c r="AP46" i="13"/>
  <c r="AP42" i="13"/>
  <c r="AP38" i="13"/>
  <c r="AP35" i="13"/>
  <c r="AP45" i="13"/>
  <c r="AP41" i="13"/>
  <c r="AP43" i="13"/>
  <c r="AP44" i="13"/>
  <c r="AP40" i="13"/>
  <c r="AP37" i="13"/>
  <c r="AP39" i="13"/>
  <c r="AP47" i="13"/>
  <c r="AQ34" i="13"/>
  <c r="AR35" i="13"/>
  <c r="AQ36" i="13"/>
  <c r="AR38" i="13"/>
  <c r="AQ39" i="13"/>
  <c r="AS41" i="13"/>
  <c r="AR42" i="13"/>
  <c r="AQ43" i="13"/>
  <c r="AS45" i="13"/>
  <c r="AR46" i="13"/>
  <c r="AQ47" i="13"/>
  <c r="AR34" i="13"/>
  <c r="AS35" i="13"/>
  <c r="AR36" i="13"/>
  <c r="AQ37" i="13"/>
  <c r="AS38" i="13"/>
  <c r="AR39" i="13"/>
  <c r="AQ40" i="13"/>
  <c r="AS42" i="13"/>
  <c r="AR43" i="13"/>
  <c r="AS46" i="13"/>
  <c r="AS34" i="13"/>
  <c r="AS36" i="13"/>
  <c r="AS39" i="13"/>
  <c r="AS43" i="13"/>
</calcChain>
</file>

<file path=xl/sharedStrings.xml><?xml version="1.0" encoding="utf-8"?>
<sst xmlns="http://schemas.openxmlformats.org/spreadsheetml/2006/main" count="51" uniqueCount="46">
  <si>
    <t>Fonte:</t>
  </si>
  <si>
    <t>Novo</t>
  </si>
  <si>
    <t>A justificativa para a aplicação do fator da vantagem da coisa feita é a constatação no mercado de que o interessado está disposto a pagar mais por aquilo que já está pronto para ser desfrutado (uso ou fonte de renda) de imediato do que por aquilo que somente poderá ser desfrutado no futuro.</t>
  </si>
  <si>
    <t>Os coeficientes de vantagem da coisa feita variam em função do tipo e da idade da construção.</t>
  </si>
  <si>
    <t>Tipo de construção:</t>
  </si>
  <si>
    <t>GRANDE ESTRUTURA</t>
  </si>
  <si>
    <t>Idade da construção:</t>
  </si>
  <si>
    <t>anos.</t>
  </si>
  <si>
    <t>Posição na coluna</t>
  </si>
  <si>
    <t>Posição na linha</t>
  </si>
  <si>
    <t>IDADE</t>
  </si>
  <si>
    <t>PEQUENA ESTRUTURA E RESIDENCIAL DE LUXO</t>
  </si>
  <si>
    <t>INDUSTRIAL E RESIDENCIAL MÉDIO</t>
  </si>
  <si>
    <t>RESIDENCIAL MODESTO E PROLETÁRIAS</t>
  </si>
  <si>
    <t>VARIAÇÃO DOS COEFICIENTES DA VANTAGEM DA COISA FEITA</t>
  </si>
  <si>
    <t>IDADE DA CONSTRUÇÃO</t>
  </si>
  <si>
    <t>Tipo de construção</t>
  </si>
  <si>
    <t>De 0 a 10 anos</t>
  </si>
  <si>
    <t>De 10 a 20 anos</t>
  </si>
  <si>
    <t>De 20 a 30 anos</t>
  </si>
  <si>
    <t>Grande estrutura</t>
  </si>
  <si>
    <t>Pequena estrutura e residencial de luxo</t>
  </si>
  <si>
    <t>Industrial e residencial médio</t>
  </si>
  <si>
    <t>Residencial modesto e proletárias</t>
  </si>
  <si>
    <t>Os coeficientes de redução pela idade não se aplicam a zonas comerciais altamente valorizadas.</t>
  </si>
  <si>
    <t>PELLEGRINO, J.C. Valor em marcha. In: Anais do I Congresso Brasileiro de Engenharia de Avaliações / [patrocínio do] Instituto Brasileiro de Avaliações e Perícias de Engenharia – IBAPE. São Paulo: Pini, 1978, p. 282.</t>
  </si>
  <si>
    <t>MEDEIROS JÚNIOR, J.R.; PELLEGRINO, J.C. Método do custo: o terceiro componente. In: Avaliações para garantias: Instituto Brasileiro de Avaliações e Perícias de Engenharia. São Paulo: Pini, 1983, p. 101-102.</t>
  </si>
  <si>
    <t>ABUNAHAM, S.A. Curso básico de engenharia legal e de avaliações. 4. ed. rev. e ampl. São Paulo: Pini, 2008, p. 50 e 329.</t>
  </si>
  <si>
    <r>
      <t xml:space="preserve">A </t>
    </r>
    <r>
      <rPr>
        <b/>
        <sz val="11"/>
        <color rgb="FF1C1C1C"/>
        <rFont val="Arial"/>
        <family val="2"/>
      </rPr>
      <t>vantagem da coisa feita</t>
    </r>
    <r>
      <rPr>
        <sz val="11"/>
        <color rgb="FF1C1C1C"/>
        <rFont val="Arial"/>
        <family val="2"/>
      </rPr>
      <t xml:space="preserve"> é o acréscimo do valor que tem um determinado imóvel pela sua vantagem de estar construído e pronto para ser utilizado, em relação a outro semelhante, mas ainda por construir. Portanto, deverm ser aplicados os percentuais de incremento segundo o Eng. Joaquim da Rocha Medeiros Jr, citado por Sérgio Antônio Abunaham (ABUNAHAM, Sérgio Antônio. Curso básico de engenharia legal e de avaliações. 4. ed. rev. e ampl. São Paulo: Pini, 2008, p. 50).</t>
    </r>
  </si>
  <si>
    <r>
      <t>COEFICIENTE DA VANTAGEM DA COISA FEITA (</t>
    </r>
    <r>
      <rPr>
        <b/>
        <i/>
        <sz val="11"/>
        <rFont val="Arial"/>
        <family val="2"/>
      </rPr>
      <t xml:space="preserve"> k</t>
    </r>
    <r>
      <rPr>
        <b/>
        <i/>
        <vertAlign val="subscript"/>
        <sz val="11"/>
        <rFont val="Arial"/>
        <family val="2"/>
      </rPr>
      <t>cf</t>
    </r>
    <r>
      <rPr>
        <b/>
        <sz val="11"/>
        <rFont val="Arial"/>
        <family val="2"/>
      </rPr>
      <t xml:space="preserve"> )</t>
    </r>
  </si>
  <si>
    <r>
      <t>COEFICIENTES ( k</t>
    </r>
    <r>
      <rPr>
        <b/>
        <vertAlign val="subscript"/>
        <sz val="20"/>
        <color rgb="FFFEFEFE"/>
        <rFont val="Montserrat"/>
      </rPr>
      <t>cf</t>
    </r>
    <r>
      <rPr>
        <b/>
        <sz val="20"/>
        <color rgb="FFFEFEFE"/>
        <rFont val="Montserrat"/>
      </rPr>
      <t xml:space="preserve"> ) E FATORES DA VANTAGEM DA COISA FEITA ( f</t>
    </r>
    <r>
      <rPr>
        <b/>
        <vertAlign val="subscript"/>
        <sz val="20"/>
        <color rgb="FFFEFEFE"/>
        <rFont val="Montserrat"/>
      </rPr>
      <t>cf</t>
    </r>
    <r>
      <rPr>
        <b/>
        <sz val="20"/>
        <color rgb="FFFEFEFE"/>
        <rFont val="Montserrat"/>
      </rPr>
      <t xml:space="preserve"> )</t>
    </r>
  </si>
  <si>
    <r>
      <t xml:space="preserve">Coeficiente da vantagem da coisa feita aplicável ao caso ( </t>
    </r>
    <r>
      <rPr>
        <i/>
        <sz val="11"/>
        <rFont val="Arial Nova"/>
        <family val="2"/>
      </rPr>
      <t>k</t>
    </r>
    <r>
      <rPr>
        <i/>
        <vertAlign val="subscript"/>
        <sz val="11"/>
        <rFont val="Arial Nova"/>
        <family val="2"/>
      </rPr>
      <t>cf</t>
    </r>
    <r>
      <rPr>
        <sz val="11"/>
        <rFont val="Arial Nova"/>
        <family val="2"/>
      </rPr>
      <t xml:space="preserve"> )</t>
    </r>
  </si>
  <si>
    <r>
      <t xml:space="preserve">Fator da vantagem da coisa feita aplicável ao imóvel que está sendo avaliado ( </t>
    </r>
    <r>
      <rPr>
        <i/>
        <sz val="11"/>
        <rFont val="Arial Nova"/>
        <family val="2"/>
      </rPr>
      <t>f</t>
    </r>
    <r>
      <rPr>
        <i/>
        <vertAlign val="subscript"/>
        <sz val="11"/>
        <rFont val="Arial Nova"/>
        <family val="2"/>
      </rPr>
      <t>cf</t>
    </r>
    <r>
      <rPr>
        <i/>
        <sz val="11"/>
        <rFont val="Arial Nova"/>
        <family val="2"/>
      </rPr>
      <t xml:space="preserve"> = 1 + k</t>
    </r>
    <r>
      <rPr>
        <i/>
        <vertAlign val="subscript"/>
        <sz val="11"/>
        <rFont val="Arial Nova"/>
        <family val="2"/>
      </rPr>
      <t>cf</t>
    </r>
    <r>
      <rPr>
        <sz val="11"/>
        <rFont val="Arial Nova"/>
        <family val="2"/>
      </rPr>
      <t xml:space="preserve"> )</t>
    </r>
  </si>
  <si>
    <t>Na tabela abaixo a idade do imóvel está em anos; não se trata de percentual da sua vida útil.</t>
  </si>
  <si>
    <t>de 25% a 21%</t>
  </si>
  <si>
    <t>de 15% a 12%</t>
  </si>
  <si>
    <t>de 10% a 8,4%</t>
  </si>
  <si>
    <t>de 5% a 4,2%</t>
  </si>
  <si>
    <t>de 21% a 13%</t>
  </si>
  <si>
    <t>de 12,5% a 7,8%</t>
  </si>
  <si>
    <t>de 8,4% a 5,2%</t>
  </si>
  <si>
    <t>de 4,2% a 2,6%</t>
  </si>
  <si>
    <t>de 13% a 0%</t>
  </si>
  <si>
    <t>de 7,8% a 0%</t>
  </si>
  <si>
    <t>de 5,2% a 0%</t>
  </si>
  <si>
    <t>de 2,6% a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</si>
</sst>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-416]\ #,##0.00;[Red]\-[$R$-416]\ #,##0.00"/>
    <numFmt numFmtId="165" formatCode="0.0000"/>
    <numFmt numFmtId="166" formatCode="0.000"/>
    <numFmt numFmtId="167" formatCode="#,##0.000;[Red]\-#,##0.000"/>
  </numFmts>
  <fonts count="19" x14ac:knownFonts="1">
    <font>
      <sz val="11"/>
      <name val="Arial Nova"/>
      <family val="2"/>
    </font>
    <font>
      <b/>
      <i/>
      <u/>
      <sz val="11"/>
      <name val="Arial"/>
      <family val="2"/>
    </font>
    <font>
      <b/>
      <i/>
      <sz val="16"/>
      <name val="Arial"/>
      <family val="2"/>
    </font>
    <font>
      <b/>
      <sz val="8"/>
      <color rgb="FFFF3333"/>
      <name val="Arial"/>
      <family val="2"/>
    </font>
    <font>
      <b/>
      <sz val="8"/>
      <color rgb="FF007826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b/>
      <sz val="11"/>
      <color rgb="FF000000"/>
      <name val="Arial"/>
      <family val="2"/>
    </font>
    <font>
      <sz val="11"/>
      <color rgb="FF1C1C1C"/>
      <name val="Arial"/>
      <family val="2"/>
    </font>
    <font>
      <b/>
      <sz val="11"/>
      <color rgb="FF1C1C1C"/>
      <name val="Arial"/>
      <family val="2"/>
    </font>
    <font>
      <sz val="11"/>
      <color theme="0"/>
      <name val="Arial Nova"/>
      <family val="2"/>
    </font>
    <font>
      <b/>
      <sz val="11"/>
      <color theme="0"/>
      <name val="Arial"/>
      <family val="2"/>
    </font>
    <font>
      <b/>
      <sz val="20"/>
      <color rgb="FFFEFEFE"/>
      <name val="Montserrat"/>
    </font>
    <font>
      <sz val="11"/>
      <name val="Montserrat"/>
    </font>
    <font>
      <b/>
      <vertAlign val="subscript"/>
      <sz val="20"/>
      <color rgb="FFFEFEFE"/>
      <name val="Montserrat"/>
    </font>
    <font>
      <i/>
      <sz val="11"/>
      <name val="Arial Nova"/>
      <family val="2"/>
    </font>
    <font>
      <i/>
      <vertAlign val="subscript"/>
      <sz val="11"/>
      <name val="Arial Nova"/>
      <family val="2"/>
    </font>
    <font>
      <sz val="11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3465A4"/>
      </patternFill>
    </fill>
    <fill>
      <patternFill patternType="solid">
        <fgColor rgb="FFFEFEFE"/>
        <bgColor indexed="64"/>
      </patternFill>
    </fill>
    <fill>
      <patternFill patternType="solid">
        <fgColor rgb="FF2424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rgb="FF3465A4"/>
      </bottom>
      <diagonal/>
    </border>
    <border>
      <left/>
      <right/>
      <top style="hair">
        <color rgb="FF3465A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horizontal="justify" vertical="top" wrapText="1"/>
    </xf>
    <xf numFmtId="0" fontId="1" fillId="0" borderId="0" applyProtection="0">
      <alignment horizontal="justify" vertical="top" wrapText="1"/>
    </xf>
    <xf numFmtId="164" fontId="1" fillId="0" borderId="0" applyProtection="0">
      <alignment horizontal="justify" vertical="top" wrapText="1"/>
    </xf>
    <xf numFmtId="0" fontId="2" fillId="0" borderId="0" applyProtection="0">
      <alignment horizontal="center" vertical="top" wrapText="1"/>
    </xf>
    <xf numFmtId="0" fontId="2" fillId="0" borderId="0" applyProtection="0">
      <alignment horizontal="center" vertical="top" textRotation="90" wrapText="1"/>
    </xf>
    <xf numFmtId="164" fontId="3" fillId="0" borderId="0" applyProtection="0">
      <alignment horizontal="left" vertical="center" wrapText="1"/>
    </xf>
    <xf numFmtId="164" fontId="4" fillId="0" borderId="0" applyProtection="0">
      <alignment horizontal="left" vertical="center" wrapText="1"/>
    </xf>
  </cellStyleXfs>
  <cellXfs count="42">
    <xf numFmtId="0" fontId="0" fillId="0" borderId="0" xfId="0">
      <alignment horizontal="justify" vertical="top" wrapText="1"/>
    </xf>
    <xf numFmtId="0" fontId="11" fillId="0" borderId="0" xfId="0" applyFont="1" applyProtection="1">
      <alignment horizontal="justify" vertical="top" wrapText="1"/>
      <protection hidden="1"/>
    </xf>
    <xf numFmtId="0" fontId="0" fillId="0" borderId="0" xfId="0" applyProtection="1">
      <alignment horizontal="justify" vertical="top" wrapText="1"/>
      <protection hidden="1"/>
    </xf>
    <xf numFmtId="0" fontId="14" fillId="3" borderId="0" xfId="0" applyFont="1" applyFill="1" applyProtection="1">
      <alignment horizontal="justify" vertical="top" wrapText="1"/>
      <protection hidden="1"/>
    </xf>
    <xf numFmtId="0" fontId="14" fillId="4" borderId="0" xfId="0" applyFont="1" applyFill="1" applyProtection="1">
      <alignment horizontal="justify" vertical="top" wrapText="1"/>
      <protection hidden="1"/>
    </xf>
    <xf numFmtId="0" fontId="11" fillId="0" borderId="0" xfId="0" applyFont="1" applyAlignment="1" applyProtection="1">
      <alignment horizontal="justify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0" fontId="11" fillId="0" borderId="0" xfId="0" applyNumberFormat="1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167" fontId="11" fillId="0" borderId="0" xfId="0" applyNumberFormat="1" applyFont="1" applyAlignment="1" applyProtection="1">
      <alignment horizontal="right" vertical="center" wrapText="1"/>
      <protection hidden="1"/>
    </xf>
    <xf numFmtId="166" fontId="11" fillId="0" borderId="0" xfId="0" applyNumberFormat="1" applyFont="1" applyAlignment="1" applyProtection="1">
      <alignment horizontal="right" vertical="center" wrapText="1"/>
      <protection hidden="1"/>
    </xf>
    <xf numFmtId="166" fontId="11" fillId="0" borderId="0" xfId="0" applyNumberFormat="1" applyFont="1" applyProtection="1">
      <alignment horizontal="justify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justify" wrapText="1"/>
      <protection hidden="1"/>
    </xf>
    <xf numFmtId="0" fontId="0" fillId="0" borderId="1" xfId="0" applyBorder="1" applyAlignment="1" applyProtection="1">
      <alignment horizontal="center" wrapText="1"/>
      <protection locked="0"/>
    </xf>
    <xf numFmtId="10" fontId="0" fillId="0" borderId="6" xfId="0" applyNumberFormat="1" applyBorder="1" applyAlignment="1" applyProtection="1">
      <alignment horizontal="right" vertical="center" wrapText="1" indent="4"/>
      <protection hidden="1"/>
    </xf>
    <xf numFmtId="10" fontId="0" fillId="0" borderId="7" xfId="0" applyNumberFormat="1" applyBorder="1" applyAlignment="1" applyProtection="1">
      <alignment horizontal="right" vertical="center" wrapText="1" indent="4"/>
      <protection hidden="1"/>
    </xf>
    <xf numFmtId="10" fontId="0" fillId="0" borderId="8" xfId="0" applyNumberFormat="1" applyBorder="1" applyAlignment="1" applyProtection="1">
      <alignment horizontal="right" vertical="center" wrapText="1" indent="4"/>
      <protection hidden="1"/>
    </xf>
    <xf numFmtId="10" fontId="0" fillId="0" borderId="9" xfId="0" applyNumberFormat="1" applyBorder="1" applyAlignment="1" applyProtection="1">
      <alignment horizontal="right" vertical="center" wrapText="1" indent="4"/>
      <protection hidden="1"/>
    </xf>
    <xf numFmtId="10" fontId="0" fillId="0" borderId="1" xfId="0" applyNumberFormat="1" applyBorder="1" applyAlignment="1" applyProtection="1">
      <alignment horizontal="right" vertical="center" wrapText="1" indent="4"/>
      <protection hidden="1"/>
    </xf>
    <xf numFmtId="10" fontId="0" fillId="0" borderId="10" xfId="0" applyNumberFormat="1" applyBorder="1" applyAlignment="1" applyProtection="1">
      <alignment horizontal="right" vertical="center" wrapText="1" indent="4"/>
      <protection hidden="1"/>
    </xf>
    <xf numFmtId="0" fontId="13" fillId="4" borderId="0" xfId="0" applyFont="1" applyFill="1" applyAlignment="1" applyProtection="1">
      <alignment horizontal="justify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justify" wrapText="1"/>
      <protection hidden="1"/>
    </xf>
    <xf numFmtId="0" fontId="0" fillId="0" borderId="0" xfId="0" applyProtection="1">
      <alignment horizontal="justify" vertical="top" wrapText="1"/>
      <protection hidden="1"/>
    </xf>
    <xf numFmtId="0" fontId="12" fillId="0" borderId="0" xfId="0" applyFont="1" applyAlignment="1" applyProtection="1">
      <alignment horizontal="justify" wrapText="1"/>
      <protection hidden="1"/>
    </xf>
    <xf numFmtId="0" fontId="0" fillId="0" borderId="1" xfId="0" applyBorder="1" applyAlignment="1" applyProtection="1">
      <alignment horizontal="justify" wrapText="1"/>
      <protection hidden="1"/>
    </xf>
    <xf numFmtId="10" fontId="0" fillId="0" borderId="0" xfId="0" applyNumberFormat="1" applyAlignment="1" applyProtection="1">
      <alignment horizontal="right" wrapText="1"/>
      <protection hidden="1"/>
    </xf>
    <xf numFmtId="10" fontId="0" fillId="0" borderId="1" xfId="0" applyNumberFormat="1" applyBorder="1" applyAlignment="1" applyProtection="1">
      <alignment horizontal="right" wrapText="1"/>
      <protection hidden="1"/>
    </xf>
    <xf numFmtId="0" fontId="0" fillId="0" borderId="4" xfId="0" applyBorder="1" applyAlignment="1" applyProtection="1">
      <alignment horizontal="justify" wrapText="1"/>
      <protection hidden="1"/>
    </xf>
    <xf numFmtId="0" fontId="0" fillId="0" borderId="5" xfId="0" applyBorder="1" applyAlignment="1" applyProtection="1">
      <alignment horizontal="justify" wrapText="1"/>
      <protection hidden="1"/>
    </xf>
    <xf numFmtId="165" fontId="0" fillId="0" borderId="4" xfId="0" applyNumberFormat="1" applyBorder="1" applyAlignment="1" applyProtection="1">
      <alignment horizontal="right" wrapText="1"/>
      <protection hidden="1"/>
    </xf>
    <xf numFmtId="165" fontId="0" fillId="0" borderId="5" xfId="0" applyNumberFormat="1" applyBorder="1" applyAlignment="1" applyProtection="1">
      <alignment horizontal="right" wrapText="1"/>
      <protection hidden="1"/>
    </xf>
    <xf numFmtId="0" fontId="8" fillId="0" borderId="1" xfId="0" applyFont="1" applyBorder="1" applyAlignment="1" applyProtection="1">
      <alignment horizontal="justify" wrapText="1"/>
      <protection hidden="1"/>
    </xf>
    <xf numFmtId="0" fontId="0" fillId="0" borderId="1" xfId="0" applyBorder="1" applyAlignment="1" applyProtection="1">
      <alignment horizontal="justify" wrapText="1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textRotation="90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justify" vertical="center" wrapText="1"/>
      <protection hidden="1"/>
    </xf>
    <xf numFmtId="10" fontId="0" fillId="0" borderId="2" xfId="0" applyNumberFormat="1" applyBorder="1" applyAlignment="1" applyProtection="1">
      <alignment horizontal="right" vertical="center" wrapText="1" indent="4"/>
      <protection hidden="1"/>
    </xf>
    <xf numFmtId="0" fontId="9" fillId="0" borderId="0" xfId="0" applyFont="1" applyAlignment="1" applyProtection="1">
      <alignment horizontal="justify" wrapText="1"/>
      <protection hidden="1"/>
    </xf>
    <xf numFmtId="0" fontId="18" fillId="0" borderId="0" xfId="0" applyFont="1" applyProtection="1">
      <alignment horizontal="justify" vertical="top" wrapText="1"/>
      <protection hidden="1"/>
    </xf>
  </cellXfs>
  <cellStyles count="7">
    <cellStyle name="Discrep" xfId="5" xr:uid="{00000000-0005-0000-0000-00000A000000}"/>
    <cellStyle name="Manter" xfId="6" xr:uid="{00000000-0005-0000-0000-00000B000000}"/>
    <cellStyle name="Normal" xfId="0" builtinId="0" customBuiltin="1"/>
    <cellStyle name="Resultado" xfId="1" xr:uid="{00000000-0005-0000-0000-000006000000}"/>
    <cellStyle name="Resultado2" xfId="2" xr:uid="{00000000-0005-0000-0000-000007000000}"/>
    <cellStyle name="Título" xfId="3" xr:uid="{00000000-0005-0000-0000-000008000000}"/>
    <cellStyle name="Título1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7826"/>
      <rgbColor rgb="FF004586"/>
      <rgbColor rgb="FF355269"/>
      <rgbColor rgb="FF800080"/>
      <rgbColor rgb="FF158466"/>
      <rgbColor rgb="FFB4C7DC"/>
      <rgbColor rgb="FF808080"/>
      <rgbColor rgb="FFB2CCCC"/>
      <rgbColor rgb="FFCE181E"/>
      <rgbColor rgb="FFFFFFCC"/>
      <rgbColor rgb="FFFFFFD7"/>
      <rgbColor rgb="FF4B1F6F"/>
      <rgbColor rgb="FFFF8080"/>
      <rgbColor rgb="FF0066CC"/>
      <rgbColor rgb="FFDDDDDD"/>
      <rgbColor rgb="FF2A6099"/>
      <rgbColor rgb="FFFF00FF"/>
      <rgbColor rgb="FFFFFF00"/>
      <rgbColor rgb="FF00FFFF"/>
      <rgbColor rgb="FF800080"/>
      <rgbColor rgb="FF800000"/>
      <rgbColor rgb="FF1E6A39"/>
      <rgbColor rgb="FF0000FF"/>
      <rgbColor rgb="FF00CCFF"/>
      <rgbColor rgb="FFCCFFFF"/>
      <rgbColor rgb="FFDDE8CB"/>
      <rgbColor rgb="FFFFFFA6"/>
      <rgbColor rgb="FF83CAFF"/>
      <rgbColor rgb="FFFF99CC"/>
      <rgbColor rgb="FFCC99FF"/>
      <rgbColor rgb="FFFFCC99"/>
      <rgbColor rgb="FF3465A4"/>
      <rgbColor rgb="FF336699"/>
      <rgbColor rgb="FFAECF00"/>
      <rgbColor rgb="FFFFD320"/>
      <rgbColor rgb="FFFF9900"/>
      <rgbColor rgb="FFFF420E"/>
      <rgbColor rgb="FF666666"/>
      <rgbColor rgb="FFB3B3B3"/>
      <rgbColor rgb="FF003366"/>
      <rgbColor rgb="FF579D1C"/>
      <rgbColor rgb="FF1C1C1C"/>
      <rgbColor rgb="FF314004"/>
      <rgbColor rgb="FFC9211E"/>
      <rgbColor rgb="FFFF3333"/>
      <rgbColor rgb="FF284875"/>
      <rgbColor rgb="FF383D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EFE"/>
      <color rgb="FF242422"/>
      <color rgb="FFFFBA08"/>
      <color rgb="FF55828B"/>
      <color rgb="FF16103C"/>
      <color rgb="FF00040C"/>
      <color rgb="FFFF9999"/>
      <color rgb="FF002300"/>
      <color rgb="FF4212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DEBA-0CF6-43AA-AD1B-2276AD9F1A06}">
  <sheetPr>
    <pageSetUpPr fitToPage="1"/>
  </sheetPr>
  <dimension ref="A1:CF62"/>
  <sheetViews>
    <sheetView tabSelected="1" zoomScaleNormal="100" zoomScalePageLayoutView="120" workbookViewId="0">
      <selection activeCell="L43" sqref="L43"/>
    </sheetView>
  </sheetViews>
  <sheetFormatPr defaultColWidth="5.625" defaultRowHeight="20.100000000000001" customHeight="1" x14ac:dyDescent="0.2"/>
  <cols>
    <col min="1" max="4" width="8.625" style="2" customWidth="1"/>
    <col min="5" max="20" width="6.625" style="2" customWidth="1"/>
    <col min="21" max="21" width="5.625" style="41"/>
    <col min="22" max="40" width="5.625" style="1"/>
    <col min="41" max="56" width="8.625" style="1" customWidth="1"/>
    <col min="57" max="76" width="5.625" style="1"/>
    <col min="77" max="16384" width="5.625" style="2"/>
  </cols>
  <sheetData>
    <row r="1" spans="1:43" ht="50.1" customHeight="1" x14ac:dyDescent="0.2">
      <c r="A1" s="21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43" ht="5.099999999999999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43" ht="5.0999999999999996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6" spans="1:43" ht="20.100000000000001" customHeight="1" thickBot="1" x14ac:dyDescent="0.25">
      <c r="A6" s="22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8" spans="1:43" ht="20.100000000000001" customHeight="1" x14ac:dyDescent="0.2">
      <c r="A8" s="23" t="s">
        <v>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43" ht="20.100000000000001" customHeight="1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43" ht="20.100000000000001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43" ht="20.100000000000001" customHeight="1" x14ac:dyDescent="0.2">
      <c r="A11" s="24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3" spans="1:43" ht="20.100000000000001" customHeight="1" x14ac:dyDescent="0.25">
      <c r="A13" s="33" t="s">
        <v>4</v>
      </c>
      <c r="B13" s="33"/>
      <c r="C13" s="33"/>
      <c r="D13" s="33"/>
      <c r="E13" s="34" t="s">
        <v>22</v>
      </c>
      <c r="F13" s="34"/>
      <c r="G13" s="34"/>
      <c r="H13" s="34"/>
      <c r="I13" s="34"/>
      <c r="J13" s="34"/>
      <c r="K13" s="34"/>
      <c r="L13" s="34"/>
      <c r="M13" s="34"/>
      <c r="N13" s="34"/>
      <c r="O13" s="33" t="s">
        <v>6</v>
      </c>
      <c r="P13" s="33"/>
      <c r="Q13" s="33"/>
      <c r="R13" s="33"/>
      <c r="S13" s="14">
        <v>5</v>
      </c>
      <c r="T13" s="13" t="s">
        <v>7</v>
      </c>
      <c r="V13" s="1">
        <v>0</v>
      </c>
      <c r="AO13" s="25" t="s">
        <v>8</v>
      </c>
      <c r="AP13" s="25"/>
      <c r="AQ13" s="5">
        <f>MATCH(E13,AP17:AS17,0)</f>
        <v>3</v>
      </c>
    </row>
    <row r="14" spans="1:43" ht="20.100000000000001" customHeight="1" x14ac:dyDescent="0.25">
      <c r="V14" s="1">
        <v>1</v>
      </c>
      <c r="AO14" s="25" t="s">
        <v>9</v>
      </c>
      <c r="AP14" s="25"/>
      <c r="AQ14" s="5">
        <f>MATCH(S13,AO18:AO47,0)</f>
        <v>6</v>
      </c>
    </row>
    <row r="15" spans="1:43" ht="20.100000000000001" customHeight="1" x14ac:dyDescent="0.2">
      <c r="A15" s="23" t="s">
        <v>31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7">
        <f>INDEX(AP18:AS47,AQ14,AQ13,1)</f>
        <v>9.1999999999999998E-2</v>
      </c>
      <c r="T15" s="27"/>
      <c r="V15" s="1">
        <v>2</v>
      </c>
    </row>
    <row r="16" spans="1:43" ht="20.100000000000001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8"/>
      <c r="T16" s="28"/>
      <c r="V16" s="1">
        <v>3</v>
      </c>
    </row>
    <row r="17" spans="1:84" ht="20.100000000000001" customHeight="1" x14ac:dyDescent="0.2">
      <c r="A17" s="29" t="s">
        <v>32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1">
        <f>1+S15</f>
        <v>1.0920000000000001</v>
      </c>
      <c r="T17" s="31"/>
      <c r="V17" s="1">
        <v>4</v>
      </c>
      <c r="AO17" s="12" t="s">
        <v>10</v>
      </c>
      <c r="AP17" s="12" t="s">
        <v>20</v>
      </c>
      <c r="AQ17" s="12" t="s">
        <v>21</v>
      </c>
      <c r="AR17" s="12" t="s">
        <v>22</v>
      </c>
      <c r="AS17" s="12" t="s">
        <v>23</v>
      </c>
      <c r="AU17" s="35" t="s">
        <v>14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84" ht="20.100000000000001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2"/>
      <c r="T18" s="32"/>
      <c r="V18" s="1">
        <v>5</v>
      </c>
      <c r="AO18" s="6">
        <f t="shared" ref="AO18:AO31" si="0">AV18</f>
        <v>0</v>
      </c>
      <c r="AP18" s="7">
        <f t="shared" ref="AP18:AP31" si="1">AX18/100</f>
        <v>0.25</v>
      </c>
      <c r="AQ18" s="7">
        <f t="shared" ref="AQ18:AQ31" si="2">AZ18/100</f>
        <v>0.15</v>
      </c>
      <c r="AR18" s="7">
        <f t="shared" ref="AR18:AR31" si="3">BB18/100</f>
        <v>0.1</v>
      </c>
      <c r="AS18" s="7">
        <f t="shared" ref="AS18:AS31" si="4">BD18/100</f>
        <v>0.05</v>
      </c>
      <c r="AU18" s="36" t="s">
        <v>15</v>
      </c>
      <c r="AV18" s="8">
        <v>0</v>
      </c>
      <c r="AW18" s="36" t="s">
        <v>5</v>
      </c>
      <c r="AX18" s="9">
        <v>25</v>
      </c>
      <c r="AY18" s="36" t="s">
        <v>11</v>
      </c>
      <c r="AZ18" s="9">
        <v>15</v>
      </c>
      <c r="BA18" s="36" t="s">
        <v>12</v>
      </c>
      <c r="BB18" s="10">
        <f t="shared" ref="BB18:BB28" si="5">10-AV18*1.6/10</f>
        <v>10</v>
      </c>
      <c r="BC18" s="36" t="s">
        <v>13</v>
      </c>
      <c r="BD18" s="9">
        <v>5</v>
      </c>
    </row>
    <row r="19" spans="1:84" ht="20.100000000000001" customHeight="1" x14ac:dyDescent="0.2">
      <c r="V19" s="1">
        <v>6</v>
      </c>
      <c r="AO19" s="6">
        <f t="shared" si="0"/>
        <v>1</v>
      </c>
      <c r="AP19" s="7">
        <f t="shared" si="1"/>
        <v>0.24600000000000002</v>
      </c>
      <c r="AQ19" s="7">
        <f t="shared" si="2"/>
        <v>0.14749999999999999</v>
      </c>
      <c r="AR19" s="7">
        <f t="shared" si="3"/>
        <v>9.8400000000000001E-2</v>
      </c>
      <c r="AS19" s="7">
        <f t="shared" si="4"/>
        <v>4.9200000000000001E-2</v>
      </c>
      <c r="AU19" s="36"/>
      <c r="AV19" s="8">
        <v>1</v>
      </c>
      <c r="AW19" s="36"/>
      <c r="AX19" s="10">
        <f t="shared" ref="AX19:AX28" si="6">25-AV19*4/10</f>
        <v>24.6</v>
      </c>
      <c r="AY19" s="36"/>
      <c r="AZ19" s="10">
        <f t="shared" ref="AZ19:AZ28" si="7">15-(AV19*2.5/10)</f>
        <v>14.75</v>
      </c>
      <c r="BA19" s="36"/>
      <c r="BB19" s="10">
        <f t="shared" si="5"/>
        <v>9.84</v>
      </c>
      <c r="BC19" s="36"/>
      <c r="BD19" s="10">
        <f t="shared" ref="BD19:BD28" si="8">5-AV19*0.8/10</f>
        <v>4.92</v>
      </c>
      <c r="BG19" s="11"/>
      <c r="BH19" s="11"/>
      <c r="BI19" s="11"/>
      <c r="BJ19" s="11"/>
    </row>
    <row r="20" spans="1:84" ht="20.100000000000001" customHeight="1" x14ac:dyDescent="0.2">
      <c r="A20" s="37" t="s">
        <v>16</v>
      </c>
      <c r="B20" s="37"/>
      <c r="C20" s="37"/>
      <c r="D20" s="37"/>
      <c r="E20" s="37" t="s">
        <v>1</v>
      </c>
      <c r="F20" s="37"/>
      <c r="G20" s="37"/>
      <c r="H20" s="37"/>
      <c r="I20" s="37" t="s">
        <v>17</v>
      </c>
      <c r="J20" s="37"/>
      <c r="K20" s="37"/>
      <c r="L20" s="37"/>
      <c r="M20" s="37" t="s">
        <v>18</v>
      </c>
      <c r="N20" s="37"/>
      <c r="O20" s="37"/>
      <c r="P20" s="37"/>
      <c r="Q20" s="37" t="s">
        <v>19</v>
      </c>
      <c r="R20" s="37"/>
      <c r="S20" s="37"/>
      <c r="T20" s="37"/>
      <c r="V20" s="1">
        <v>7</v>
      </c>
      <c r="AO20" s="6">
        <f t="shared" si="0"/>
        <v>2</v>
      </c>
      <c r="AP20" s="7">
        <f t="shared" si="1"/>
        <v>0.24199999999999999</v>
      </c>
      <c r="AQ20" s="7">
        <f t="shared" si="2"/>
        <v>0.14499999999999999</v>
      </c>
      <c r="AR20" s="7">
        <f t="shared" si="3"/>
        <v>9.6799999999999997E-2</v>
      </c>
      <c r="AS20" s="7">
        <f t="shared" si="4"/>
        <v>4.8399999999999999E-2</v>
      </c>
      <c r="AU20" s="36"/>
      <c r="AV20" s="8">
        <v>2</v>
      </c>
      <c r="AW20" s="36"/>
      <c r="AX20" s="10">
        <f t="shared" si="6"/>
        <v>24.2</v>
      </c>
      <c r="AY20" s="36"/>
      <c r="AZ20" s="10">
        <f t="shared" si="7"/>
        <v>14.5</v>
      </c>
      <c r="BA20" s="36"/>
      <c r="BB20" s="10">
        <f t="shared" si="5"/>
        <v>9.68</v>
      </c>
      <c r="BC20" s="36"/>
      <c r="BD20" s="10">
        <f t="shared" si="8"/>
        <v>4.84</v>
      </c>
      <c r="BG20" s="11"/>
      <c r="BH20" s="11"/>
      <c r="BI20" s="11"/>
      <c r="BJ20" s="11"/>
    </row>
    <row r="21" spans="1:84" ht="20.100000000000001" customHeight="1" x14ac:dyDescent="0.2">
      <c r="A21" s="38" t="s">
        <v>20</v>
      </c>
      <c r="B21" s="38"/>
      <c r="C21" s="38"/>
      <c r="D21" s="38"/>
      <c r="E21" s="39">
        <v>0.25</v>
      </c>
      <c r="F21" s="39"/>
      <c r="G21" s="39"/>
      <c r="H21" s="39"/>
      <c r="I21" s="15" t="s">
        <v>34</v>
      </c>
      <c r="J21" s="16"/>
      <c r="K21" s="16"/>
      <c r="L21" s="17"/>
      <c r="M21" s="15" t="s">
        <v>38</v>
      </c>
      <c r="N21" s="16"/>
      <c r="O21" s="16"/>
      <c r="P21" s="17"/>
      <c r="Q21" s="15" t="s">
        <v>42</v>
      </c>
      <c r="R21" s="16"/>
      <c r="S21" s="16"/>
      <c r="T21" s="17"/>
      <c r="V21" s="1">
        <v>8</v>
      </c>
      <c r="AO21" s="6">
        <f t="shared" si="0"/>
        <v>3</v>
      </c>
      <c r="AP21" s="7">
        <f t="shared" si="1"/>
        <v>0.23800000000000002</v>
      </c>
      <c r="AQ21" s="7">
        <f t="shared" si="2"/>
        <v>0.14249999999999999</v>
      </c>
      <c r="AR21" s="7">
        <f t="shared" si="3"/>
        <v>9.5199999999999993E-2</v>
      </c>
      <c r="AS21" s="7">
        <f t="shared" si="4"/>
        <v>4.7599999999999996E-2</v>
      </c>
      <c r="AU21" s="36"/>
      <c r="AV21" s="8">
        <v>3</v>
      </c>
      <c r="AW21" s="36"/>
      <c r="AX21" s="10">
        <f t="shared" si="6"/>
        <v>23.8</v>
      </c>
      <c r="AY21" s="36"/>
      <c r="AZ21" s="10">
        <f t="shared" si="7"/>
        <v>14.25</v>
      </c>
      <c r="BA21" s="36"/>
      <c r="BB21" s="10">
        <f t="shared" si="5"/>
        <v>9.52</v>
      </c>
      <c r="BC21" s="36"/>
      <c r="BD21" s="10">
        <f t="shared" si="8"/>
        <v>4.76</v>
      </c>
      <c r="BG21" s="11"/>
      <c r="BH21" s="11"/>
      <c r="BI21" s="11"/>
      <c r="BJ21" s="11"/>
    </row>
    <row r="22" spans="1:84" ht="20.100000000000001" customHeight="1" x14ac:dyDescent="0.2">
      <c r="A22" s="38"/>
      <c r="B22" s="38"/>
      <c r="C22" s="38"/>
      <c r="D22" s="38"/>
      <c r="E22" s="39"/>
      <c r="F22" s="39"/>
      <c r="G22" s="39"/>
      <c r="H22" s="39"/>
      <c r="I22" s="18"/>
      <c r="J22" s="19"/>
      <c r="K22" s="19"/>
      <c r="L22" s="20"/>
      <c r="M22" s="18"/>
      <c r="N22" s="19"/>
      <c r="O22" s="19"/>
      <c r="P22" s="20"/>
      <c r="Q22" s="18"/>
      <c r="R22" s="19"/>
      <c r="S22" s="19"/>
      <c r="T22" s="20"/>
      <c r="V22" s="1">
        <v>9</v>
      </c>
      <c r="AO22" s="6">
        <f t="shared" si="0"/>
        <v>4</v>
      </c>
      <c r="AP22" s="7">
        <f t="shared" si="1"/>
        <v>0.23399999999999999</v>
      </c>
      <c r="AQ22" s="7">
        <f t="shared" si="2"/>
        <v>0.14000000000000001</v>
      </c>
      <c r="AR22" s="7">
        <f t="shared" si="3"/>
        <v>9.3599999999999989E-2</v>
      </c>
      <c r="AS22" s="7">
        <f t="shared" si="4"/>
        <v>4.6799999999999994E-2</v>
      </c>
      <c r="AU22" s="36"/>
      <c r="AV22" s="8">
        <v>4</v>
      </c>
      <c r="AW22" s="36"/>
      <c r="AX22" s="10">
        <f t="shared" si="6"/>
        <v>23.4</v>
      </c>
      <c r="AY22" s="36"/>
      <c r="AZ22" s="10">
        <f t="shared" si="7"/>
        <v>14</v>
      </c>
      <c r="BA22" s="36"/>
      <c r="BB22" s="10">
        <f t="shared" si="5"/>
        <v>9.36</v>
      </c>
      <c r="BC22" s="36"/>
      <c r="BD22" s="10">
        <f t="shared" si="8"/>
        <v>4.68</v>
      </c>
      <c r="BG22" s="11"/>
      <c r="BH22" s="11"/>
      <c r="BI22" s="11"/>
      <c r="BJ22" s="11"/>
    </row>
    <row r="23" spans="1:84" ht="20.100000000000001" customHeight="1" x14ac:dyDescent="0.2">
      <c r="A23" s="38" t="s">
        <v>21</v>
      </c>
      <c r="B23" s="38"/>
      <c r="C23" s="38"/>
      <c r="D23" s="38"/>
      <c r="E23" s="39">
        <v>0.15</v>
      </c>
      <c r="F23" s="39"/>
      <c r="G23" s="39"/>
      <c r="H23" s="39"/>
      <c r="I23" s="15" t="s">
        <v>35</v>
      </c>
      <c r="J23" s="16"/>
      <c r="K23" s="16">
        <v>0.125</v>
      </c>
      <c r="L23" s="17"/>
      <c r="M23" s="15" t="s">
        <v>39</v>
      </c>
      <c r="N23" s="16"/>
      <c r="O23" s="16">
        <v>7.8E-2</v>
      </c>
      <c r="P23" s="17"/>
      <c r="Q23" s="15" t="s">
        <v>43</v>
      </c>
      <c r="R23" s="16"/>
      <c r="S23" s="16">
        <v>0</v>
      </c>
      <c r="T23" s="17"/>
      <c r="V23" s="1">
        <v>10</v>
      </c>
      <c r="AO23" s="6">
        <f t="shared" si="0"/>
        <v>5</v>
      </c>
      <c r="AP23" s="7">
        <f t="shared" si="1"/>
        <v>0.23</v>
      </c>
      <c r="AQ23" s="7">
        <f t="shared" si="2"/>
        <v>0.13750000000000001</v>
      </c>
      <c r="AR23" s="7">
        <f t="shared" si="3"/>
        <v>9.1999999999999998E-2</v>
      </c>
      <c r="AS23" s="7">
        <f t="shared" si="4"/>
        <v>4.5999999999999999E-2</v>
      </c>
      <c r="AU23" s="36"/>
      <c r="AV23" s="8">
        <v>5</v>
      </c>
      <c r="AW23" s="36"/>
      <c r="AX23" s="10">
        <f t="shared" si="6"/>
        <v>23</v>
      </c>
      <c r="AY23" s="36"/>
      <c r="AZ23" s="10">
        <f t="shared" si="7"/>
        <v>13.75</v>
      </c>
      <c r="BA23" s="36"/>
      <c r="BB23" s="10">
        <f t="shared" si="5"/>
        <v>9.1999999999999993</v>
      </c>
      <c r="BC23" s="36"/>
      <c r="BD23" s="10">
        <f t="shared" si="8"/>
        <v>4.5999999999999996</v>
      </c>
      <c r="BG23" s="11"/>
      <c r="BH23" s="11"/>
      <c r="BI23" s="11"/>
      <c r="BJ23" s="11"/>
    </row>
    <row r="24" spans="1:84" ht="20.100000000000001" customHeight="1" x14ac:dyDescent="0.2">
      <c r="A24" s="38"/>
      <c r="B24" s="38"/>
      <c r="C24" s="38"/>
      <c r="D24" s="38"/>
      <c r="E24" s="39"/>
      <c r="F24" s="39"/>
      <c r="G24" s="39"/>
      <c r="H24" s="39"/>
      <c r="I24" s="18"/>
      <c r="J24" s="19"/>
      <c r="K24" s="19"/>
      <c r="L24" s="20"/>
      <c r="M24" s="18"/>
      <c r="N24" s="19"/>
      <c r="O24" s="19"/>
      <c r="P24" s="20"/>
      <c r="Q24" s="18"/>
      <c r="R24" s="19"/>
      <c r="S24" s="19"/>
      <c r="T24" s="20"/>
      <c r="V24" s="1">
        <v>11</v>
      </c>
      <c r="AO24" s="6">
        <f t="shared" si="0"/>
        <v>6</v>
      </c>
      <c r="AP24" s="7">
        <f t="shared" si="1"/>
        <v>0.22600000000000001</v>
      </c>
      <c r="AQ24" s="7">
        <f t="shared" si="2"/>
        <v>0.13500000000000001</v>
      </c>
      <c r="AR24" s="7">
        <f t="shared" si="3"/>
        <v>9.0399999999999994E-2</v>
      </c>
      <c r="AS24" s="7">
        <f t="shared" si="4"/>
        <v>4.5199999999999997E-2</v>
      </c>
      <c r="AU24" s="36"/>
      <c r="AV24" s="8">
        <v>6</v>
      </c>
      <c r="AW24" s="36"/>
      <c r="AX24" s="10">
        <f t="shared" si="6"/>
        <v>22.6</v>
      </c>
      <c r="AY24" s="36"/>
      <c r="AZ24" s="10">
        <f t="shared" si="7"/>
        <v>13.5</v>
      </c>
      <c r="BA24" s="36"/>
      <c r="BB24" s="10">
        <f t="shared" si="5"/>
        <v>9.0399999999999991</v>
      </c>
      <c r="BC24" s="36"/>
      <c r="BD24" s="10">
        <f t="shared" si="8"/>
        <v>4.5199999999999996</v>
      </c>
      <c r="BG24" s="11"/>
      <c r="BH24" s="11"/>
      <c r="BI24" s="11"/>
      <c r="BJ24" s="11"/>
    </row>
    <row r="25" spans="1:84" ht="20.100000000000001" customHeight="1" x14ac:dyDescent="0.2">
      <c r="A25" s="38" t="s">
        <v>22</v>
      </c>
      <c r="B25" s="38"/>
      <c r="C25" s="38"/>
      <c r="D25" s="38"/>
      <c r="E25" s="39">
        <v>0.1</v>
      </c>
      <c r="F25" s="39"/>
      <c r="G25" s="39"/>
      <c r="H25" s="39"/>
      <c r="I25" s="15" t="s">
        <v>36</v>
      </c>
      <c r="J25" s="16"/>
      <c r="K25" s="16">
        <v>8.4000000000000005E-2</v>
      </c>
      <c r="L25" s="17"/>
      <c r="M25" s="15" t="s">
        <v>40</v>
      </c>
      <c r="N25" s="16"/>
      <c r="O25" s="16">
        <v>5.1999999999999998E-2</v>
      </c>
      <c r="P25" s="17"/>
      <c r="Q25" s="15" t="s">
        <v>44</v>
      </c>
      <c r="R25" s="16"/>
      <c r="S25" s="16">
        <v>0</v>
      </c>
      <c r="T25" s="17"/>
      <c r="V25" s="1">
        <v>12</v>
      </c>
      <c r="AO25" s="6">
        <f t="shared" si="0"/>
        <v>7</v>
      </c>
      <c r="AP25" s="7">
        <f t="shared" si="1"/>
        <v>0.222</v>
      </c>
      <c r="AQ25" s="7">
        <f t="shared" si="2"/>
        <v>0.13250000000000001</v>
      </c>
      <c r="AR25" s="7">
        <f t="shared" si="3"/>
        <v>8.879999999999999E-2</v>
      </c>
      <c r="AS25" s="7">
        <f t="shared" si="4"/>
        <v>4.4399999999999995E-2</v>
      </c>
      <c r="AU25" s="36"/>
      <c r="AV25" s="8">
        <v>7</v>
      </c>
      <c r="AW25" s="36"/>
      <c r="AX25" s="10">
        <f t="shared" si="6"/>
        <v>22.2</v>
      </c>
      <c r="AY25" s="36"/>
      <c r="AZ25" s="10">
        <f t="shared" si="7"/>
        <v>13.25</v>
      </c>
      <c r="BA25" s="36"/>
      <c r="BB25" s="10">
        <f t="shared" si="5"/>
        <v>8.879999999999999</v>
      </c>
      <c r="BC25" s="36"/>
      <c r="BD25" s="10">
        <f t="shared" si="8"/>
        <v>4.4399999999999995</v>
      </c>
      <c r="BG25" s="11"/>
      <c r="BH25" s="11"/>
      <c r="BI25" s="11"/>
      <c r="BJ25" s="11"/>
    </row>
    <row r="26" spans="1:84" ht="20.100000000000001" customHeight="1" x14ac:dyDescent="0.2">
      <c r="A26" s="38"/>
      <c r="B26" s="38"/>
      <c r="C26" s="38"/>
      <c r="D26" s="38"/>
      <c r="E26" s="39"/>
      <c r="F26" s="39"/>
      <c r="G26" s="39"/>
      <c r="H26" s="39"/>
      <c r="I26" s="18"/>
      <c r="J26" s="19"/>
      <c r="K26" s="19"/>
      <c r="L26" s="20"/>
      <c r="M26" s="18"/>
      <c r="N26" s="19"/>
      <c r="O26" s="19"/>
      <c r="P26" s="20"/>
      <c r="Q26" s="18"/>
      <c r="R26" s="19"/>
      <c r="S26" s="19"/>
      <c r="T26" s="20"/>
      <c r="V26" s="1">
        <v>13</v>
      </c>
      <c r="AO26" s="6">
        <f t="shared" si="0"/>
        <v>8</v>
      </c>
      <c r="AP26" s="7">
        <f t="shared" si="1"/>
        <v>0.218</v>
      </c>
      <c r="AQ26" s="7">
        <f t="shared" si="2"/>
        <v>0.13</v>
      </c>
      <c r="AR26" s="7">
        <f t="shared" si="3"/>
        <v>8.72E-2</v>
      </c>
      <c r="AS26" s="7">
        <f t="shared" si="4"/>
        <v>4.36E-2</v>
      </c>
      <c r="AU26" s="36"/>
      <c r="AV26" s="8">
        <v>8</v>
      </c>
      <c r="AW26" s="36"/>
      <c r="AX26" s="10">
        <f t="shared" si="6"/>
        <v>21.8</v>
      </c>
      <c r="AY26" s="36"/>
      <c r="AZ26" s="10">
        <f t="shared" si="7"/>
        <v>13</v>
      </c>
      <c r="BA26" s="36"/>
      <c r="BB26" s="10">
        <f t="shared" si="5"/>
        <v>8.7200000000000006</v>
      </c>
      <c r="BC26" s="36"/>
      <c r="BD26" s="10">
        <f t="shared" si="8"/>
        <v>4.3600000000000003</v>
      </c>
      <c r="BG26" s="11"/>
      <c r="BH26" s="11"/>
      <c r="BI26" s="11"/>
      <c r="BJ26" s="11"/>
    </row>
    <row r="27" spans="1:84" ht="20.100000000000001" customHeight="1" x14ac:dyDescent="0.2">
      <c r="A27" s="38" t="s">
        <v>23</v>
      </c>
      <c r="B27" s="38"/>
      <c r="C27" s="38"/>
      <c r="D27" s="38"/>
      <c r="E27" s="39">
        <v>0.05</v>
      </c>
      <c r="F27" s="39"/>
      <c r="G27" s="39"/>
      <c r="H27" s="39"/>
      <c r="I27" s="15" t="s">
        <v>37</v>
      </c>
      <c r="J27" s="16"/>
      <c r="K27" s="16">
        <v>4.2000000000000003E-2</v>
      </c>
      <c r="L27" s="17"/>
      <c r="M27" s="15" t="s">
        <v>41</v>
      </c>
      <c r="N27" s="16"/>
      <c r="O27" s="16">
        <v>2.5999999999999999E-2</v>
      </c>
      <c r="P27" s="17"/>
      <c r="Q27" s="15" t="s">
        <v>45</v>
      </c>
      <c r="R27" s="16"/>
      <c r="S27" s="16">
        <v>0</v>
      </c>
      <c r="T27" s="17"/>
      <c r="V27" s="1">
        <v>14</v>
      </c>
      <c r="AO27" s="6">
        <f t="shared" si="0"/>
        <v>9</v>
      </c>
      <c r="AP27" s="7">
        <f t="shared" si="1"/>
        <v>0.214</v>
      </c>
      <c r="AQ27" s="7">
        <f t="shared" si="2"/>
        <v>0.1275</v>
      </c>
      <c r="AR27" s="7">
        <f t="shared" si="3"/>
        <v>8.5600000000000009E-2</v>
      </c>
      <c r="AS27" s="7">
        <f t="shared" si="4"/>
        <v>4.2800000000000005E-2</v>
      </c>
      <c r="AU27" s="36"/>
      <c r="AV27" s="8">
        <v>9</v>
      </c>
      <c r="AW27" s="36"/>
      <c r="AX27" s="10">
        <f t="shared" si="6"/>
        <v>21.4</v>
      </c>
      <c r="AY27" s="36"/>
      <c r="AZ27" s="10">
        <f t="shared" si="7"/>
        <v>12.75</v>
      </c>
      <c r="BA27" s="36"/>
      <c r="BB27" s="10">
        <f t="shared" si="5"/>
        <v>8.56</v>
      </c>
      <c r="BC27" s="36"/>
      <c r="BD27" s="10">
        <f t="shared" si="8"/>
        <v>4.28</v>
      </c>
      <c r="BG27" s="11"/>
      <c r="BH27" s="11"/>
      <c r="BI27" s="11"/>
      <c r="BJ27" s="11"/>
    </row>
    <row r="28" spans="1:84" ht="20.100000000000001" customHeight="1" x14ac:dyDescent="0.2">
      <c r="A28" s="38"/>
      <c r="B28" s="38"/>
      <c r="C28" s="38"/>
      <c r="D28" s="38"/>
      <c r="E28" s="39"/>
      <c r="F28" s="39"/>
      <c r="G28" s="39"/>
      <c r="H28" s="39"/>
      <c r="I28" s="18"/>
      <c r="J28" s="19"/>
      <c r="K28" s="19"/>
      <c r="L28" s="20"/>
      <c r="M28" s="18"/>
      <c r="N28" s="19"/>
      <c r="O28" s="19"/>
      <c r="P28" s="20"/>
      <c r="Q28" s="18"/>
      <c r="R28" s="19"/>
      <c r="S28" s="19"/>
      <c r="T28" s="20"/>
      <c r="V28" s="1">
        <v>15</v>
      </c>
      <c r="AO28" s="6">
        <f t="shared" si="0"/>
        <v>10</v>
      </c>
      <c r="AP28" s="7">
        <f t="shared" si="1"/>
        <v>0.21</v>
      </c>
      <c r="AQ28" s="7">
        <f t="shared" si="2"/>
        <v>0.125</v>
      </c>
      <c r="AR28" s="7">
        <f t="shared" si="3"/>
        <v>8.4000000000000005E-2</v>
      </c>
      <c r="AS28" s="7">
        <f t="shared" si="4"/>
        <v>4.2000000000000003E-2</v>
      </c>
      <c r="AU28" s="36"/>
      <c r="AV28" s="8">
        <v>10</v>
      </c>
      <c r="AW28" s="36"/>
      <c r="AX28" s="10">
        <f t="shared" si="6"/>
        <v>21</v>
      </c>
      <c r="AY28" s="36"/>
      <c r="AZ28" s="10">
        <f t="shared" si="7"/>
        <v>12.5</v>
      </c>
      <c r="BA28" s="36"/>
      <c r="BB28" s="10">
        <f t="shared" si="5"/>
        <v>8.4</v>
      </c>
      <c r="BC28" s="36"/>
      <c r="BD28" s="10">
        <f t="shared" si="8"/>
        <v>4.2</v>
      </c>
      <c r="BG28" s="11"/>
      <c r="BH28" s="11"/>
      <c r="BI28" s="11"/>
      <c r="BJ28" s="11"/>
    </row>
    <row r="29" spans="1:84" ht="20.100000000000001" customHeight="1" x14ac:dyDescent="0.2">
      <c r="A29" s="24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V29" s="1">
        <v>16</v>
      </c>
      <c r="AO29" s="6">
        <f t="shared" si="0"/>
        <v>11</v>
      </c>
      <c r="AP29" s="7">
        <f t="shared" si="1"/>
        <v>0.20199999999999999</v>
      </c>
      <c r="AQ29" s="7">
        <f t="shared" si="2"/>
        <v>0.12029999999999999</v>
      </c>
      <c r="AR29" s="7">
        <f t="shared" si="3"/>
        <v>8.0799999999999997E-2</v>
      </c>
      <c r="AS29" s="7">
        <f t="shared" si="4"/>
        <v>4.0399999999999998E-2</v>
      </c>
      <c r="AU29" s="36"/>
      <c r="AV29" s="8">
        <v>11</v>
      </c>
      <c r="AW29" s="36"/>
      <c r="AX29" s="10">
        <f t="shared" ref="AX29:AX31" si="9">21-((AV29-10)*(8/10))</f>
        <v>20.2</v>
      </c>
      <c r="AY29" s="36"/>
      <c r="AZ29" s="10">
        <f t="shared" ref="AZ29:AZ31" si="10">12.5-(AV29-10)*4.7/10</f>
        <v>12.03</v>
      </c>
      <c r="BA29" s="36"/>
      <c r="BB29" s="10">
        <f t="shared" ref="BB29:BB31" si="11">8.4-(AV29-10)*3.2/10</f>
        <v>8.08</v>
      </c>
      <c r="BC29" s="36"/>
      <c r="BD29" s="10">
        <f t="shared" ref="BD29:BD31" si="12">4.2-(AV29-10)*1.6/10</f>
        <v>4.04</v>
      </c>
      <c r="BG29" s="11"/>
      <c r="BH29" s="11"/>
      <c r="BI29" s="11"/>
      <c r="BJ29" s="11"/>
    </row>
    <row r="30" spans="1:84" ht="20.100000000000001" customHeight="1" x14ac:dyDescent="0.2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V30" s="1">
        <v>17</v>
      </c>
      <c r="AO30" s="6">
        <f t="shared" si="0"/>
        <v>12</v>
      </c>
      <c r="AP30" s="7">
        <f t="shared" si="1"/>
        <v>0.19399999999999998</v>
      </c>
      <c r="AQ30" s="7">
        <f t="shared" si="2"/>
        <v>0.11560000000000001</v>
      </c>
      <c r="AR30" s="7">
        <f t="shared" si="3"/>
        <v>7.7600000000000002E-2</v>
      </c>
      <c r="AS30" s="7">
        <f t="shared" si="4"/>
        <v>3.8800000000000001E-2</v>
      </c>
      <c r="AU30" s="36"/>
      <c r="AV30" s="8">
        <v>12</v>
      </c>
      <c r="AW30" s="36"/>
      <c r="AX30" s="10">
        <f t="shared" si="9"/>
        <v>19.399999999999999</v>
      </c>
      <c r="AY30" s="36"/>
      <c r="AZ30" s="10">
        <f t="shared" si="10"/>
        <v>11.56</v>
      </c>
      <c r="BA30" s="36"/>
      <c r="BB30" s="10">
        <f t="shared" si="11"/>
        <v>7.7600000000000007</v>
      </c>
      <c r="BC30" s="36"/>
      <c r="BD30" s="10">
        <f t="shared" si="12"/>
        <v>3.8800000000000003</v>
      </c>
      <c r="BG30" s="11"/>
      <c r="BH30" s="11"/>
      <c r="BI30" s="11"/>
      <c r="BJ30" s="11"/>
    </row>
    <row r="31" spans="1:84" ht="20.100000000000001" customHeight="1" x14ac:dyDescent="0.2">
      <c r="V31" s="1">
        <v>18</v>
      </c>
      <c r="AO31" s="6">
        <f t="shared" si="0"/>
        <v>13</v>
      </c>
      <c r="AP31" s="7">
        <f t="shared" si="1"/>
        <v>0.18600000000000003</v>
      </c>
      <c r="AQ31" s="7">
        <f t="shared" si="2"/>
        <v>0.1109</v>
      </c>
      <c r="AR31" s="7">
        <f t="shared" si="3"/>
        <v>7.4400000000000008E-2</v>
      </c>
      <c r="AS31" s="7">
        <f t="shared" si="4"/>
        <v>3.7200000000000004E-2</v>
      </c>
      <c r="AU31" s="36"/>
      <c r="AV31" s="8">
        <v>13</v>
      </c>
      <c r="AW31" s="36"/>
      <c r="AX31" s="10">
        <f t="shared" si="9"/>
        <v>18.600000000000001</v>
      </c>
      <c r="AY31" s="36"/>
      <c r="AZ31" s="10">
        <f t="shared" si="10"/>
        <v>11.09</v>
      </c>
      <c r="BA31" s="36"/>
      <c r="BB31" s="10">
        <f t="shared" si="11"/>
        <v>7.44</v>
      </c>
      <c r="BC31" s="36"/>
      <c r="BD31" s="10">
        <f t="shared" si="12"/>
        <v>3.72</v>
      </c>
      <c r="BG31" s="11"/>
      <c r="BH31" s="11"/>
      <c r="BI31" s="11"/>
      <c r="BJ31" s="11"/>
    </row>
    <row r="32" spans="1:84" s="1" customFormat="1" ht="20.100000000000001" customHeight="1" x14ac:dyDescent="0.2">
      <c r="A32" s="40" t="s">
        <v>28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1"/>
      <c r="V32" s="1">
        <v>19</v>
      </c>
      <c r="AO32" s="6" t="e">
        <f>#REF!+1</f>
        <v>#REF!</v>
      </c>
      <c r="AP32" s="7" t="e">
        <f>#REF!</f>
        <v>#REF!</v>
      </c>
      <c r="AQ32" s="7" t="e">
        <f>#REF!</f>
        <v>#REF!</v>
      </c>
      <c r="AR32" s="7" t="e">
        <f>#REF!</f>
        <v>#REF!</v>
      </c>
      <c r="AS32" s="7" t="e">
        <f>#REF!</f>
        <v>#REF!</v>
      </c>
      <c r="BY32" s="2"/>
      <c r="BZ32" s="2"/>
      <c r="CA32" s="2"/>
      <c r="CB32" s="2"/>
      <c r="CC32" s="2"/>
      <c r="CD32" s="2"/>
      <c r="CE32" s="2"/>
      <c r="CF32" s="2"/>
    </row>
    <row r="33" spans="1:84" s="1" customFormat="1" ht="20.100000000000001" customHeight="1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  <c r="V33" s="1">
        <v>20</v>
      </c>
      <c r="AO33" s="6" t="e">
        <f t="shared" ref="AO33:AO47" si="13">AO32+1</f>
        <v>#REF!</v>
      </c>
      <c r="AP33" s="7" t="e">
        <f>#REF!</f>
        <v>#REF!</v>
      </c>
      <c r="AQ33" s="7" t="e">
        <f>#REF!</f>
        <v>#REF!</v>
      </c>
      <c r="AR33" s="7" t="e">
        <f>#REF!</f>
        <v>#REF!</v>
      </c>
      <c r="AS33" s="7" t="e">
        <f>#REF!</f>
        <v>#REF!</v>
      </c>
      <c r="BY33" s="2"/>
      <c r="BZ33" s="2"/>
      <c r="CA33" s="2"/>
      <c r="CB33" s="2"/>
      <c r="CC33" s="2"/>
      <c r="CD33" s="2"/>
      <c r="CE33" s="2"/>
      <c r="CF33" s="2"/>
    </row>
    <row r="34" spans="1:84" s="1" customFormat="1" ht="20.100000000000001" customHeight="1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  <c r="V34" s="1">
        <v>21</v>
      </c>
      <c r="AO34" s="6" t="e">
        <f>AO33+1</f>
        <v>#REF!</v>
      </c>
      <c r="AP34" s="7" t="e">
        <f>#REF!</f>
        <v>#REF!</v>
      </c>
      <c r="AQ34" s="7" t="e">
        <f>#REF!</f>
        <v>#REF!</v>
      </c>
      <c r="AR34" s="7" t="e">
        <f>#REF!</f>
        <v>#REF!</v>
      </c>
      <c r="AS34" s="7" t="e">
        <f>#REF!</f>
        <v>#REF!</v>
      </c>
      <c r="BY34" s="2"/>
      <c r="BZ34" s="2"/>
      <c r="CA34" s="2"/>
      <c r="CB34" s="2"/>
      <c r="CC34" s="2"/>
      <c r="CD34" s="2"/>
      <c r="CE34" s="2"/>
      <c r="CF34" s="2"/>
    </row>
    <row r="35" spans="1:84" s="1" customFormat="1" ht="20.10000000000000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1"/>
      <c r="V35" s="1">
        <v>22</v>
      </c>
      <c r="AO35" s="6" t="e">
        <f>#REF!+1</f>
        <v>#REF!</v>
      </c>
      <c r="AP35" s="7" t="e">
        <f>#REF!</f>
        <v>#REF!</v>
      </c>
      <c r="AQ35" s="7" t="e">
        <f>#REF!</f>
        <v>#REF!</v>
      </c>
      <c r="AR35" s="7" t="e">
        <f>#REF!</f>
        <v>#REF!</v>
      </c>
      <c r="AS35" s="7" t="e">
        <f>#REF!</f>
        <v>#REF!</v>
      </c>
      <c r="BY35" s="2"/>
      <c r="BZ35" s="2"/>
      <c r="CA35" s="2"/>
      <c r="CB35" s="2"/>
      <c r="CC35" s="2"/>
      <c r="CD35" s="2"/>
      <c r="CE35" s="2"/>
      <c r="CF35" s="2"/>
    </row>
    <row r="36" spans="1:84" s="1" customFormat="1" ht="20.100000000000001" customHeight="1" x14ac:dyDescent="0.2">
      <c r="A36" s="24" t="s">
        <v>0</v>
      </c>
      <c r="B36" s="2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1"/>
      <c r="V36" s="1">
        <v>23</v>
      </c>
      <c r="AO36" s="6" t="e">
        <f t="shared" si="13"/>
        <v>#REF!</v>
      </c>
      <c r="AP36" s="7" t="e">
        <f>#REF!</f>
        <v>#REF!</v>
      </c>
      <c r="AQ36" s="7" t="e">
        <f>#REF!</f>
        <v>#REF!</v>
      </c>
      <c r="AR36" s="7" t="e">
        <f>#REF!</f>
        <v>#REF!</v>
      </c>
      <c r="AS36" s="7" t="e">
        <f>#REF!</f>
        <v>#REF!</v>
      </c>
      <c r="BY36" s="2"/>
      <c r="BZ36" s="2"/>
      <c r="CA36" s="2"/>
      <c r="CB36" s="2"/>
      <c r="CC36" s="2"/>
      <c r="CD36" s="2"/>
      <c r="CE36" s="2"/>
      <c r="CF36" s="2"/>
    </row>
    <row r="37" spans="1:84" s="1" customFormat="1" ht="20.100000000000001" customHeight="1" x14ac:dyDescent="0.2">
      <c r="A37" s="24" t="s">
        <v>27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41"/>
      <c r="V37" s="1">
        <v>24</v>
      </c>
      <c r="AO37" s="6" t="e">
        <f t="shared" si="13"/>
        <v>#REF!</v>
      </c>
      <c r="AP37" s="7" t="e">
        <f>#REF!</f>
        <v>#REF!</v>
      </c>
      <c r="AQ37" s="7" t="e">
        <f>#REF!</f>
        <v>#REF!</v>
      </c>
      <c r="AR37" s="7" t="e">
        <f>#REF!</f>
        <v>#REF!</v>
      </c>
      <c r="AS37" s="7" t="e">
        <f>#REF!</f>
        <v>#REF!</v>
      </c>
      <c r="BY37" s="2"/>
      <c r="BZ37" s="2"/>
      <c r="CA37" s="2"/>
      <c r="CB37" s="2"/>
      <c r="CC37" s="2"/>
      <c r="CD37" s="2"/>
      <c r="CE37" s="2"/>
      <c r="CF37" s="2"/>
    </row>
    <row r="38" spans="1:84" s="1" customFormat="1" ht="20.100000000000001" customHeight="1" x14ac:dyDescent="0.2">
      <c r="A38" s="24" t="s">
        <v>26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41"/>
      <c r="V38" s="1">
        <v>25</v>
      </c>
      <c r="AO38" s="6" t="e">
        <f>#REF!+1</f>
        <v>#REF!</v>
      </c>
      <c r="AP38" s="7" t="e">
        <f>#REF!</f>
        <v>#REF!</v>
      </c>
      <c r="AQ38" s="7" t="e">
        <f>#REF!</f>
        <v>#REF!</v>
      </c>
      <c r="AR38" s="7" t="e">
        <f>#REF!</f>
        <v>#REF!</v>
      </c>
      <c r="AS38" s="7" t="e">
        <f>#REF!</f>
        <v>#REF!</v>
      </c>
      <c r="BY38" s="2"/>
      <c r="BZ38" s="2"/>
      <c r="CA38" s="2"/>
      <c r="CB38" s="2"/>
      <c r="CC38" s="2"/>
      <c r="CD38" s="2"/>
      <c r="CE38" s="2"/>
      <c r="CF38" s="2"/>
    </row>
    <row r="39" spans="1:84" s="1" customFormat="1" ht="20.100000000000001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41"/>
      <c r="V39" s="1">
        <v>26</v>
      </c>
      <c r="AO39" s="6" t="e">
        <f t="shared" si="13"/>
        <v>#REF!</v>
      </c>
      <c r="AP39" s="7" t="e">
        <f>#REF!</f>
        <v>#REF!</v>
      </c>
      <c r="AQ39" s="7" t="e">
        <f>#REF!</f>
        <v>#REF!</v>
      </c>
      <c r="AR39" s="7" t="e">
        <f>#REF!</f>
        <v>#REF!</v>
      </c>
      <c r="AS39" s="7" t="e">
        <f>#REF!</f>
        <v>#REF!</v>
      </c>
      <c r="BY39" s="2"/>
      <c r="BZ39" s="2"/>
      <c r="CA39" s="2"/>
      <c r="CB39" s="2"/>
      <c r="CC39" s="2"/>
      <c r="CD39" s="2"/>
      <c r="CE39" s="2"/>
      <c r="CF39" s="2"/>
    </row>
    <row r="40" spans="1:84" s="1" customFormat="1" ht="20.100000000000001" customHeight="1" x14ac:dyDescent="0.2">
      <c r="A40" s="24" t="s">
        <v>25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41"/>
      <c r="V40" s="1">
        <v>27</v>
      </c>
      <c r="AO40" s="6" t="e">
        <f t="shared" si="13"/>
        <v>#REF!</v>
      </c>
      <c r="AP40" s="7" t="e">
        <f>#REF!</f>
        <v>#REF!</v>
      </c>
      <c r="AQ40" s="7" t="e">
        <f>#REF!</f>
        <v>#REF!</v>
      </c>
      <c r="AR40" s="7" t="e">
        <f>#REF!</f>
        <v>#REF!</v>
      </c>
      <c r="AS40" s="7" t="e">
        <f>#REF!</f>
        <v>#REF!</v>
      </c>
      <c r="BY40" s="2"/>
      <c r="BZ40" s="2"/>
      <c r="CA40" s="2"/>
      <c r="CB40" s="2"/>
      <c r="CC40" s="2"/>
      <c r="CD40" s="2"/>
      <c r="CE40" s="2"/>
      <c r="CF40" s="2"/>
    </row>
    <row r="41" spans="1:84" s="1" customFormat="1" ht="20.100000000000001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41"/>
      <c r="V41" s="1">
        <v>28</v>
      </c>
      <c r="AO41" s="6" t="e">
        <f t="shared" si="13"/>
        <v>#REF!</v>
      </c>
      <c r="AP41" s="7" t="e">
        <f>#REF!</f>
        <v>#REF!</v>
      </c>
      <c r="AQ41" s="7" t="e">
        <f>#REF!</f>
        <v>#REF!</v>
      </c>
      <c r="AR41" s="7" t="e">
        <f>#REF!</f>
        <v>#REF!</v>
      </c>
      <c r="AS41" s="7" t="e">
        <f>#REF!</f>
        <v>#REF!</v>
      </c>
      <c r="BY41" s="2"/>
      <c r="BZ41" s="2"/>
      <c r="CA41" s="2"/>
      <c r="CB41" s="2"/>
      <c r="CC41" s="2"/>
      <c r="CD41" s="2"/>
      <c r="CE41" s="2"/>
      <c r="CF41" s="2"/>
    </row>
    <row r="42" spans="1:84" s="1" customFormat="1" ht="20.10000000000000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1"/>
      <c r="V42" s="1">
        <v>29</v>
      </c>
      <c r="AO42" s="6" t="e">
        <f t="shared" si="13"/>
        <v>#REF!</v>
      </c>
      <c r="AP42" s="7" t="e">
        <f>#REF!</f>
        <v>#REF!</v>
      </c>
      <c r="AQ42" s="7" t="e">
        <f>#REF!</f>
        <v>#REF!</v>
      </c>
      <c r="AR42" s="7" t="e">
        <f>#REF!</f>
        <v>#REF!</v>
      </c>
      <c r="AS42" s="7" t="e">
        <f>#REF!</f>
        <v>#REF!</v>
      </c>
      <c r="BY42" s="2"/>
      <c r="BZ42" s="2"/>
      <c r="CA42" s="2"/>
      <c r="CB42" s="2"/>
      <c r="CC42" s="2"/>
      <c r="CD42" s="2"/>
      <c r="CE42" s="2"/>
      <c r="CF42" s="2"/>
    </row>
    <row r="43" spans="1:84" s="1" customFormat="1" ht="20.10000000000000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1"/>
      <c r="V43" s="1">
        <v>30</v>
      </c>
      <c r="AO43" s="6" t="e">
        <f t="shared" si="13"/>
        <v>#REF!</v>
      </c>
      <c r="AP43" s="7" t="e">
        <f>#REF!</f>
        <v>#REF!</v>
      </c>
      <c r="AQ43" s="7" t="e">
        <f>#REF!</f>
        <v>#REF!</v>
      </c>
      <c r="AR43" s="7" t="e">
        <f>#REF!</f>
        <v>#REF!</v>
      </c>
      <c r="AS43" s="7" t="e">
        <f>#REF!</f>
        <v>#REF!</v>
      </c>
      <c r="BY43" s="2"/>
      <c r="BZ43" s="2"/>
      <c r="CA43" s="2"/>
      <c r="CB43" s="2"/>
      <c r="CC43" s="2"/>
      <c r="CD43" s="2"/>
      <c r="CE43" s="2"/>
      <c r="CF43" s="2"/>
    </row>
    <row r="44" spans="1:84" s="1" customFormat="1" ht="20.10000000000000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1"/>
      <c r="AO44" s="6" t="e">
        <f t="shared" si="13"/>
        <v>#REF!</v>
      </c>
      <c r="AP44" s="7" t="e">
        <f>#REF!</f>
        <v>#REF!</v>
      </c>
      <c r="AQ44" s="7" t="e">
        <f>#REF!</f>
        <v>#REF!</v>
      </c>
      <c r="AR44" s="7" t="e">
        <f>#REF!</f>
        <v>#REF!</v>
      </c>
      <c r="AS44" s="7" t="e">
        <f>#REF!</f>
        <v>#REF!</v>
      </c>
      <c r="BY44" s="2"/>
      <c r="BZ44" s="2"/>
      <c r="CA44" s="2"/>
      <c r="CB44" s="2"/>
      <c r="CC44" s="2"/>
      <c r="CD44" s="2"/>
      <c r="CE44" s="2"/>
      <c r="CF44" s="2"/>
    </row>
    <row r="45" spans="1:84" s="1" customFormat="1" ht="20.10000000000000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1"/>
      <c r="AO45" s="6" t="e">
        <f t="shared" si="13"/>
        <v>#REF!</v>
      </c>
      <c r="AP45" s="7" t="e">
        <f>#REF!</f>
        <v>#REF!</v>
      </c>
      <c r="AQ45" s="7" t="e">
        <f>#REF!</f>
        <v>#REF!</v>
      </c>
      <c r="AR45" s="7" t="e">
        <f>#REF!</f>
        <v>#REF!</v>
      </c>
      <c r="AS45" s="7" t="e">
        <f>#REF!</f>
        <v>#REF!</v>
      </c>
      <c r="BY45" s="2"/>
      <c r="BZ45" s="2"/>
      <c r="CA45" s="2"/>
      <c r="CB45" s="2"/>
      <c r="CC45" s="2"/>
      <c r="CD45" s="2"/>
      <c r="CE45" s="2"/>
      <c r="CF45" s="2"/>
    </row>
    <row r="46" spans="1:84" s="1" customFormat="1" ht="20.10000000000000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1"/>
      <c r="AO46" s="6" t="e">
        <f t="shared" si="13"/>
        <v>#REF!</v>
      </c>
      <c r="AP46" s="7" t="e">
        <f>#REF!</f>
        <v>#REF!</v>
      </c>
      <c r="AQ46" s="7" t="e">
        <f>#REF!</f>
        <v>#REF!</v>
      </c>
      <c r="AR46" s="7" t="e">
        <f>#REF!</f>
        <v>#REF!</v>
      </c>
      <c r="AS46" s="7" t="e">
        <f>#REF!</f>
        <v>#REF!</v>
      </c>
      <c r="BY46" s="2"/>
      <c r="BZ46" s="2"/>
      <c r="CA46" s="2"/>
      <c r="CB46" s="2"/>
      <c r="CC46" s="2"/>
      <c r="CD46" s="2"/>
      <c r="CE46" s="2"/>
      <c r="CF46" s="2"/>
    </row>
    <row r="47" spans="1:84" s="1" customFormat="1" ht="20.10000000000000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1"/>
      <c r="AO47" s="6" t="e">
        <f t="shared" si="13"/>
        <v>#REF!</v>
      </c>
      <c r="AP47" s="7" t="e">
        <f>#REF!</f>
        <v>#REF!</v>
      </c>
      <c r="AQ47" s="7" t="e">
        <f>#REF!</f>
        <v>#REF!</v>
      </c>
      <c r="AR47" s="7" t="e">
        <f>#REF!</f>
        <v>#REF!</v>
      </c>
      <c r="AS47" s="7" t="e">
        <f>#REF!</f>
        <v>#REF!</v>
      </c>
      <c r="BY47" s="2"/>
      <c r="BZ47" s="2"/>
      <c r="CA47" s="2"/>
      <c r="CB47" s="2"/>
      <c r="CC47" s="2"/>
      <c r="CD47" s="2"/>
      <c r="CE47" s="2"/>
      <c r="CF47" s="2"/>
    </row>
    <row r="48" spans="1:84" s="1" customFormat="1" ht="20.10000000000000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1"/>
      <c r="BY48" s="2"/>
      <c r="BZ48" s="2"/>
      <c r="CA48" s="2"/>
      <c r="CB48" s="2"/>
      <c r="CC48" s="2"/>
      <c r="CD48" s="2"/>
      <c r="CE48" s="2"/>
      <c r="CF48" s="2"/>
    </row>
    <row r="51" spans="1:84" s="1" customFormat="1" ht="20.10000000000000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1"/>
      <c r="BY51" s="2"/>
      <c r="BZ51" s="2"/>
      <c r="CA51" s="2"/>
      <c r="CB51" s="2"/>
      <c r="CC51" s="2"/>
      <c r="CD51" s="2"/>
      <c r="CE51" s="2"/>
      <c r="CF51" s="2"/>
    </row>
    <row r="52" spans="1:84" s="1" customFormat="1" ht="20.10000000000000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1"/>
      <c r="BY52" s="2"/>
      <c r="BZ52" s="2"/>
      <c r="CA52" s="2"/>
      <c r="CB52" s="2"/>
      <c r="CC52" s="2"/>
      <c r="CD52" s="2"/>
      <c r="CE52" s="2"/>
      <c r="CF52" s="2"/>
    </row>
    <row r="53" spans="1:84" s="1" customFormat="1" ht="20.10000000000000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1"/>
      <c r="BY53" s="2"/>
      <c r="BZ53" s="2"/>
      <c r="CA53" s="2"/>
      <c r="CB53" s="2"/>
      <c r="CC53" s="2"/>
      <c r="CD53" s="2"/>
      <c r="CE53" s="2"/>
      <c r="CF53" s="2"/>
    </row>
    <row r="54" spans="1:84" s="1" customFormat="1" ht="20.10000000000000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41"/>
      <c r="BY54" s="2"/>
      <c r="BZ54" s="2"/>
      <c r="CA54" s="2"/>
      <c r="CB54" s="2"/>
      <c r="CC54" s="2"/>
      <c r="CD54" s="2"/>
      <c r="CE54" s="2"/>
      <c r="CF54" s="2"/>
    </row>
    <row r="55" spans="1:84" s="1" customFormat="1" ht="20.10000000000000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1"/>
      <c r="BY55" s="2"/>
      <c r="BZ55" s="2"/>
      <c r="CA55" s="2"/>
      <c r="CB55" s="2"/>
      <c r="CC55" s="2"/>
      <c r="CD55" s="2"/>
      <c r="CE55" s="2"/>
      <c r="CF55" s="2"/>
    </row>
    <row r="56" spans="1:84" s="1" customFormat="1" ht="20.10000000000000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1"/>
      <c r="BY56" s="2"/>
      <c r="BZ56" s="2"/>
      <c r="CA56" s="2"/>
      <c r="CB56" s="2"/>
      <c r="CC56" s="2"/>
      <c r="CD56" s="2"/>
      <c r="CE56" s="2"/>
      <c r="CF56" s="2"/>
    </row>
    <row r="57" spans="1:84" s="1" customFormat="1" ht="20.10000000000000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1"/>
      <c r="BY57" s="2"/>
      <c r="BZ57" s="2"/>
      <c r="CA57" s="2"/>
      <c r="CB57" s="2"/>
      <c r="CC57" s="2"/>
      <c r="CD57" s="2"/>
      <c r="CE57" s="2"/>
      <c r="CF57" s="2"/>
    </row>
    <row r="58" spans="1:84" s="1" customFormat="1" ht="20.10000000000000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1"/>
      <c r="BY58" s="2"/>
      <c r="BZ58" s="2"/>
      <c r="CA58" s="2"/>
      <c r="CB58" s="2"/>
      <c r="CC58" s="2"/>
      <c r="CD58" s="2"/>
      <c r="CE58" s="2"/>
      <c r="CF58" s="2"/>
    </row>
    <row r="59" spans="1:84" s="1" customFormat="1" ht="20.10000000000000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1"/>
      <c r="BY59" s="2"/>
      <c r="BZ59" s="2"/>
      <c r="CA59" s="2"/>
      <c r="CB59" s="2"/>
      <c r="CC59" s="2"/>
      <c r="CD59" s="2"/>
      <c r="CE59" s="2"/>
      <c r="CF59" s="2"/>
    </row>
    <row r="61" spans="1:84" s="1" customFormat="1" ht="20.10000000000000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1"/>
      <c r="BY61" s="2"/>
      <c r="BZ61" s="2"/>
      <c r="CA61" s="2"/>
      <c r="CB61" s="2"/>
      <c r="CC61" s="2"/>
      <c r="CD61" s="2"/>
      <c r="CE61" s="2"/>
      <c r="CF61" s="2"/>
    </row>
    <row r="62" spans="1:84" s="1" customFormat="1" ht="20.10000000000000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1"/>
      <c r="BY62" s="2"/>
      <c r="BZ62" s="2"/>
      <c r="CA62" s="2"/>
      <c r="CB62" s="2"/>
      <c r="CC62" s="2"/>
      <c r="CD62" s="2"/>
      <c r="CE62" s="2"/>
      <c r="CF62" s="2"/>
    </row>
  </sheetData>
  <sheetProtection algorithmName="SHA-512" hashValue="J0KhBAno02as9U9z44qx4DrUCppT0J5LOAAk5of21l2FAneWJYM9xdivQCzk/wXreB0AoYWeZapvmt9MtuPRwQ==" saltValue="dRxqt02n/92PqVw9oFbJig==" spinCount="100000" sheet="1" objects="1" scenarios="1"/>
  <mergeCells count="51">
    <mergeCell ref="A32:T34"/>
    <mergeCell ref="A36:B36"/>
    <mergeCell ref="A37:T37"/>
    <mergeCell ref="A38:T39"/>
    <mergeCell ref="A40:T41"/>
    <mergeCell ref="A29:T29"/>
    <mergeCell ref="A30:T30"/>
    <mergeCell ref="A27:D28"/>
    <mergeCell ref="E27:H28"/>
    <mergeCell ref="I27:L28"/>
    <mergeCell ref="M27:P28"/>
    <mergeCell ref="Q27:T28"/>
    <mergeCell ref="A25:D26"/>
    <mergeCell ref="E25:H26"/>
    <mergeCell ref="I25:L26"/>
    <mergeCell ref="M25:P26"/>
    <mergeCell ref="Q25:T26"/>
    <mergeCell ref="A23:D24"/>
    <mergeCell ref="E23:H24"/>
    <mergeCell ref="A21:D22"/>
    <mergeCell ref="E21:H22"/>
    <mergeCell ref="I21:L22"/>
    <mergeCell ref="A20:D20"/>
    <mergeCell ref="E20:H20"/>
    <mergeCell ref="I20:L20"/>
    <mergeCell ref="M20:P20"/>
    <mergeCell ref="Q20:T20"/>
    <mergeCell ref="AU17:BD17"/>
    <mergeCell ref="AU18:AU31"/>
    <mergeCell ref="AW18:AW31"/>
    <mergeCell ref="AY18:AY31"/>
    <mergeCell ref="BA18:BA31"/>
    <mergeCell ref="BC18:BC31"/>
    <mergeCell ref="AO14:AP14"/>
    <mergeCell ref="A15:R16"/>
    <mergeCell ref="S15:T16"/>
    <mergeCell ref="A17:R18"/>
    <mergeCell ref="S17:T18"/>
    <mergeCell ref="A1:T1"/>
    <mergeCell ref="A6:T6"/>
    <mergeCell ref="A8:T10"/>
    <mergeCell ref="A11:T11"/>
    <mergeCell ref="AO13:AP13"/>
    <mergeCell ref="O13:R13"/>
    <mergeCell ref="E13:N13"/>
    <mergeCell ref="A13:D13"/>
    <mergeCell ref="M21:P22"/>
    <mergeCell ref="Q21:T22"/>
    <mergeCell ref="I23:L24"/>
    <mergeCell ref="M23:P24"/>
    <mergeCell ref="Q23:T24"/>
  </mergeCells>
  <dataValidations count="3">
    <dataValidation type="list" operator="equal" showErrorMessage="1" errorTitle="Usuário," error="Esta célula permite apenas um dos seguintes valores:_x000a_GRANDE ESTRUTURA_x000a_PEQUENA ESTRUTURA E RESIDENCIAL DE LUXO_x000a_INDUSTRIAL E RESIDENCIAL MÉDIO_x000a_RESIDENCIAL MODESTO E PROLETÁRIAS_x000a_Use a seta ao lado da célula para selecionar uma das opções acima." sqref="E13:N13" xr:uid="{68B7ED8E-C5D7-47CC-9E24-865EF281C531}">
      <formula1>$AP$17:$AS$17</formula1>
    </dataValidation>
    <dataValidation type="list" operator="equal" allowBlank="1" showErrorMessage="1" sqref="S16" xr:uid="{7D204632-013D-4454-BE63-118F4AF9F4B5}">
      <formula1>$AT$12:$AT$112</formula1>
      <formula2>0</formula2>
    </dataValidation>
    <dataValidation type="list" allowBlank="1" showInputMessage="1" showErrorMessage="1" sqref="S13" xr:uid="{2A943F40-4612-49A1-A01A-AF949CEF5B10}">
      <formula1>$V$13:$V$43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firstPageNumber="0" fitToHeight="0" orientation="portrait" horizontalDpi="300" verticalDpi="300" r:id="rId1"/>
  <ignoredErrors>
    <ignoredError sqref="AO32:AS34 AO36:AS37 AP35:AS35 AO39:AS47 AP38:AS38" evalError="1"/>
    <ignoredError sqref="AO35 AO38" evalError="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b 2 1 4 e - 8 3 6 b - 4 4 1 6 - a 5 c 3 - a 1 b d 6 4 a 4 1 c a 5 "   x m l n s = " h t t p : / / s c h e m a s . m i c r o s o f t . c o m / D a t a M a s h u p " > A A A A A B Q D A A B Q S w M E F A A C A A g A 5 H A m U 6 i 9 l 0 a k A A A A 9 Q A A A B I A H A B D b 2 5 m a W c v U G F j a 2 F n Z S 5 4 b W w g o h g A K K A U A A A A A A A A A A A A A A A A A A A A A A A A A A A A h Y 9 B D o I w F E S v Q r q n L d U Y J J + S 6 F Y S o 4 l x 2 0 C F R i i E F s v d X H g k r y B G U X c u 5 8 1 b z N y v N 0 i G u v I u s j O q 0 T E K M E W e 1 F m T K 1 3 E q L c n P 0 Q J h 6 3 I z q K Q 3 i h r E w 0 m j 1 F p b R s R 4 p z D b o a b r i C M 0 o A c 0 8 0 + K 2 U t 0 E d W / 2 V f a W O F z i T i c H i N 4 Q w v F z i c M 0 y B T A x S p b 8 9 G + c + 2 x 8 I 6 7 6 y f S d 5 a / 3 V D s g U g b w v 8 A d Q S w M E F A A C A A g A 5 H A m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w J l M o i k e 4 D g A A A B E A A A A T A B w A R m 9 y b X V s Y X M v U 2 V j d G l v b j E u b S C i G A A o o B Q A A A A A A A A A A A A A A A A A A A A A A A A A A A A r T k 0 u y c z P U w i G 0 I b W A F B L A Q I t A B Q A A g A I A O R w J l O o v Z d G p A A A A P U A A A A S A A A A A A A A A A A A A A A A A A A A A A B D b 2 5 m a W c v U G F j a 2 F n Z S 5 4 b W x Q S w E C L Q A U A A I A C A D k c C Z T D 8 r p q 6 Q A A A D p A A A A E w A A A A A A A A A A A A A A A A D w A A A A W 0 N v b n R l b n R f V H l w Z X N d L n h t b F B L A Q I t A B Q A A g A I A O R w J l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E c z G L c g A X T 7 4 6 J R u Y U m T P A A A A A A I A A A A A A B B m A A A A A Q A A I A A A A J s 4 r A S l q s H 6 3 f H n 5 p m B c 5 G / O C U t E f 4 4 S I T 2 e h x l 1 g W A A A A A A A 6 A A A A A A g A A I A A A A E D Q q K Z p 1 I Z D 9 H z v m U Q 1 3 K b b h T J V J 5 7 B s K J y w S 1 a N 3 R b U A A A A C y u s B h 5 O g k v U R H f l o 6 s 6 B T q v 4 I O / p T A 3 r 6 4 A q t 4 l W T + Y N i L D E l s 8 l j x 2 P p N i e Z t O Y E E C s q z J x U g V o B v q L G z e R A D I D 6 8 k K 5 c h X 7 R m b 6 + o i 4 8 Q A A A A D t g p e R G V i w f 4 B e B m O / o 5 J s D 2 Y F o W W w 9 9 a Y b 3 K 6 g 0 o M U U P K 0 A P W V E W H S x M C Z 6 n 7 i x o R + Y j x z I 2 1 1 K V L u W a 5 B g X 8 = < / D a t a M a s h u p > 
</file>

<file path=customXml/itemProps1.xml><?xml version="1.0" encoding="utf-8"?>
<ds:datastoreItem xmlns:ds="http://schemas.openxmlformats.org/officeDocument/2006/customXml" ds:itemID="{F5F32BE1-958A-43F9-89FB-09608BD8A3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Imóvel urbano</Template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VANTAGEM DA COISA FEITA</vt:lpstr>
      <vt:lpstr>'VANTAGEM DA COISA FEITA'!Area_de_impressao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Coeficientes e fatores da vantagem da coisa feita</dc:title>
  <dc:subject/>
  <dc:creator>Samuel Jesus de Oliveira</dc:creator>
  <dc:description>SAMUEL JESUS DE OLIVEIRA_x000d_
Oficial de Justiça Avaliador Federal_x000d_
Vara do Trabalho de Bebedouro-SP_x000d_
Tribunal Regional do Trabalho da 15ª Região_x000d_
samueloliveira@trt15.jus.br_x000d_
(17) 99107-5500 (Whatsapp)_x000d_
_x000d_
O uso e a divulgação das planilhas são permitidos para uso próprio, profissional, acadêmico ou para divulgação científica, ficando vedada a sua comercialização.</dc:description>
  <cp:lastModifiedBy>Samuel Jesus de Oliveira</cp:lastModifiedBy>
  <cp:revision>1</cp:revision>
  <cp:lastPrinted>2022-09-30T18:16:40Z</cp:lastPrinted>
  <dcterms:created xsi:type="dcterms:W3CDTF">2020-12-20T15:49:27Z</dcterms:created>
  <dcterms:modified xsi:type="dcterms:W3CDTF">2023-09-13T12:37:36Z</dcterms:modified>
  <dc:language>pt-BR</dc:language>
</cp:coreProperties>
</file>