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Projetos\Projeto Alfa\Planilhas\"/>
    </mc:Choice>
  </mc:AlternateContent>
  <xr:revisionPtr revIDLastSave="0" documentId="13_ncr:1_{6299B612-9599-47FE-8249-C035633425FF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VANTAGEM DA COISA FEITA" sheetId="11" r:id="rId1"/>
  </sheets>
  <definedNames>
    <definedName name="_C">#REF!</definedName>
    <definedName name="A">#REF!</definedName>
    <definedName name="_xlnm.Print_Area" localSheetId="0">'VANTAGEM DA COISA FEITA'!$A$1:$R$83</definedName>
    <definedName name="B">#REF!</definedName>
    <definedName name="D">#REF!</definedName>
    <definedName name="E">#REF!</definedName>
    <definedName name="F">#REF!</definedName>
    <definedName name="G">#REF!</definedName>
    <definedName name="H">#REF!</definedName>
    <definedName name="I">#REF!</definedName>
    <definedName name="K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35" i="11" l="1"/>
  <c r="K35" i="11"/>
  <c r="G35" i="11"/>
  <c r="C35" i="11"/>
  <c r="AY47" i="11" l="1"/>
  <c r="AW47" i="11"/>
  <c r="AM47" i="11" s="1"/>
  <c r="AU47" i="11"/>
  <c r="AL47" i="11" s="1"/>
  <c r="AS47" i="11"/>
  <c r="AK47" i="11" s="1"/>
  <c r="AN47" i="11"/>
  <c r="AJ47" i="11"/>
  <c r="AJ48" i="11" s="1"/>
  <c r="AJ49" i="11" s="1"/>
  <c r="AJ50" i="11" s="1"/>
  <c r="AJ51" i="11" s="1"/>
  <c r="AJ52" i="11" s="1"/>
  <c r="AJ53" i="11" s="1"/>
  <c r="AJ54" i="11" s="1"/>
  <c r="AJ55" i="11" s="1"/>
  <c r="AJ56" i="11" s="1"/>
  <c r="AJ57" i="11" s="1"/>
  <c r="AJ58" i="11" s="1"/>
  <c r="AJ59" i="11" s="1"/>
  <c r="AJ60" i="11" s="1"/>
  <c r="AJ61" i="11" s="1"/>
  <c r="AJ62" i="11" s="1"/>
  <c r="AJ63" i="11" s="1"/>
  <c r="AJ64" i="11" s="1"/>
  <c r="AJ65" i="11" s="1"/>
  <c r="AJ66" i="11" s="1"/>
  <c r="AJ67" i="11" s="1"/>
  <c r="AJ68" i="11" s="1"/>
  <c r="AJ69" i="11" s="1"/>
  <c r="AJ70" i="11" s="1"/>
  <c r="AJ71" i="11" s="1"/>
  <c r="AJ72" i="11" s="1"/>
  <c r="AJ73" i="11" s="1"/>
  <c r="AJ74" i="11" s="1"/>
  <c r="AJ75" i="11" s="1"/>
  <c r="AJ76" i="11" s="1"/>
  <c r="AJ77" i="11" s="1"/>
  <c r="AJ78" i="11" s="1"/>
  <c r="AJ79" i="11" s="1"/>
  <c r="AJ80" i="11" s="1"/>
  <c r="AJ81" i="11" s="1"/>
  <c r="AJ82" i="11" s="1"/>
  <c r="AJ83" i="11" s="1"/>
  <c r="AJ84" i="11" s="1"/>
  <c r="AJ85" i="11" s="1"/>
  <c r="AJ86" i="11" s="1"/>
  <c r="AJ87" i="11" s="1"/>
  <c r="AY46" i="11"/>
  <c r="AN46" i="11" s="1"/>
  <c r="O66" i="11" s="1"/>
  <c r="AW46" i="11"/>
  <c r="AM46" i="11" s="1"/>
  <c r="K66" i="11" s="1"/>
  <c r="AU46" i="11"/>
  <c r="AL46" i="11" s="1"/>
  <c r="G66" i="11" s="1"/>
  <c r="AS46" i="11"/>
  <c r="AK46" i="11" s="1"/>
  <c r="C66" i="11" s="1"/>
  <c r="AJ46" i="11"/>
  <c r="AY45" i="11"/>
  <c r="AN45" i="11" s="1"/>
  <c r="O65" i="11" s="1"/>
  <c r="AW45" i="11"/>
  <c r="AM45" i="11" s="1"/>
  <c r="K65" i="11" s="1"/>
  <c r="AU45" i="11"/>
  <c r="AL45" i="11" s="1"/>
  <c r="G65" i="11" s="1"/>
  <c r="AS45" i="11"/>
  <c r="AK45" i="11" s="1"/>
  <c r="C65" i="11" s="1"/>
  <c r="AJ45" i="11"/>
  <c r="AY44" i="11"/>
  <c r="AW44" i="11"/>
  <c r="AM44" i="11" s="1"/>
  <c r="K64" i="11" s="1"/>
  <c r="AU44" i="11"/>
  <c r="AL44" i="11" s="1"/>
  <c r="G64" i="11" s="1"/>
  <c r="AS44" i="11"/>
  <c r="AK44" i="11" s="1"/>
  <c r="C64" i="11" s="1"/>
  <c r="AN44" i="11"/>
  <c r="O64" i="11" s="1"/>
  <c r="AJ44" i="11"/>
  <c r="AY43" i="11"/>
  <c r="AN43" i="11" s="1"/>
  <c r="O63" i="11" s="1"/>
  <c r="AW43" i="11"/>
  <c r="AM43" i="11" s="1"/>
  <c r="K63" i="11" s="1"/>
  <c r="AU43" i="11"/>
  <c r="AL43" i="11" s="1"/>
  <c r="G63" i="11" s="1"/>
  <c r="AS43" i="11"/>
  <c r="AK43" i="11" s="1"/>
  <c r="C63" i="11" s="1"/>
  <c r="AJ43" i="11"/>
  <c r="AY42" i="11"/>
  <c r="AN42" i="11" s="1"/>
  <c r="O62" i="11" s="1"/>
  <c r="AW42" i="11"/>
  <c r="AM42" i="11" s="1"/>
  <c r="K62" i="11" s="1"/>
  <c r="AU42" i="11"/>
  <c r="AL42" i="11" s="1"/>
  <c r="G62" i="11" s="1"/>
  <c r="AS42" i="11"/>
  <c r="AK42" i="11" s="1"/>
  <c r="C62" i="11" s="1"/>
  <c r="AJ42" i="11"/>
  <c r="AY41" i="11"/>
  <c r="AN41" i="11" s="1"/>
  <c r="O61" i="11" s="1"/>
  <c r="AW41" i="11"/>
  <c r="AM41" i="11" s="1"/>
  <c r="K61" i="11" s="1"/>
  <c r="AU41" i="11"/>
  <c r="AL41" i="11" s="1"/>
  <c r="G61" i="11" s="1"/>
  <c r="AS41" i="11"/>
  <c r="AK41" i="11" s="1"/>
  <c r="C61" i="11" s="1"/>
  <c r="AJ41" i="11"/>
  <c r="AY40" i="11"/>
  <c r="AN40" i="11" s="1"/>
  <c r="O60" i="11" s="1"/>
  <c r="AW40" i="11"/>
  <c r="AM40" i="11" s="1"/>
  <c r="K60" i="11" s="1"/>
  <c r="AU40" i="11"/>
  <c r="AL40" i="11" s="1"/>
  <c r="G60" i="11" s="1"/>
  <c r="AS40" i="11"/>
  <c r="AK40" i="11" s="1"/>
  <c r="C60" i="11" s="1"/>
  <c r="AJ40" i="11"/>
  <c r="AY39" i="11"/>
  <c r="AW39" i="11"/>
  <c r="AM39" i="11" s="1"/>
  <c r="K59" i="11" s="1"/>
  <c r="AU39" i="11"/>
  <c r="AL39" i="11" s="1"/>
  <c r="G59" i="11" s="1"/>
  <c r="AS39" i="11"/>
  <c r="AK39" i="11" s="1"/>
  <c r="C59" i="11" s="1"/>
  <c r="AN39" i="11"/>
  <c r="O59" i="11" s="1"/>
  <c r="AJ39" i="11"/>
  <c r="AY38" i="11"/>
  <c r="AN38" i="11" s="1"/>
  <c r="O58" i="11" s="1"/>
  <c r="AW38" i="11"/>
  <c r="AM38" i="11" s="1"/>
  <c r="K58" i="11" s="1"/>
  <c r="AU38" i="11"/>
  <c r="AL38" i="11" s="1"/>
  <c r="G58" i="11" s="1"/>
  <c r="AT39" i="11"/>
  <c r="AV39" i="11" s="1"/>
  <c r="AX39" i="11" s="1"/>
  <c r="AS38" i="11"/>
  <c r="AK38" i="11" s="1"/>
  <c r="C58" i="11" s="1"/>
  <c r="AJ38" i="11"/>
  <c r="AY37" i="11"/>
  <c r="AN37" i="11" s="1"/>
  <c r="AW37" i="11"/>
  <c r="AM37" i="11" s="1"/>
  <c r="AU37" i="11"/>
  <c r="AL37" i="11" s="1"/>
  <c r="AS37" i="11"/>
  <c r="AK37" i="11" s="1"/>
  <c r="AJ37" i="11"/>
  <c r="AY36" i="11"/>
  <c r="AW36" i="11"/>
  <c r="AM36" i="11" s="1"/>
  <c r="K56" i="11" s="1"/>
  <c r="AU36" i="11"/>
  <c r="AL36" i="11" s="1"/>
  <c r="G56" i="11" s="1"/>
  <c r="AS36" i="11"/>
  <c r="AK36" i="11" s="1"/>
  <c r="C56" i="11" s="1"/>
  <c r="AN36" i="11"/>
  <c r="O56" i="11" s="1"/>
  <c r="AJ36" i="11"/>
  <c r="AY35" i="11"/>
  <c r="AN35" i="11" s="1"/>
  <c r="O55" i="11" s="1"/>
  <c r="AW35" i="11"/>
  <c r="AM35" i="11" s="1"/>
  <c r="K55" i="11" s="1"/>
  <c r="AU35" i="11"/>
  <c r="AL35" i="11" s="1"/>
  <c r="G55" i="11" s="1"/>
  <c r="AS35" i="11"/>
  <c r="AK35" i="11" s="1"/>
  <c r="C55" i="11" s="1"/>
  <c r="AJ35" i="11"/>
  <c r="AY34" i="11"/>
  <c r="AN34" i="11" s="1"/>
  <c r="O54" i="11" s="1"/>
  <c r="AW34" i="11"/>
  <c r="AM34" i="11" s="1"/>
  <c r="K54" i="11" s="1"/>
  <c r="AU34" i="11"/>
  <c r="AL34" i="11" s="1"/>
  <c r="G54" i="11" s="1"/>
  <c r="AS34" i="11"/>
  <c r="AK34" i="11" s="1"/>
  <c r="C54" i="11" s="1"/>
  <c r="AJ34" i="11"/>
  <c r="AY33" i="11"/>
  <c r="AN33" i="11" s="1"/>
  <c r="O53" i="11" s="1"/>
  <c r="AW33" i="11"/>
  <c r="AM33" i="11" s="1"/>
  <c r="K53" i="11" s="1"/>
  <c r="AU33" i="11"/>
  <c r="AL33" i="11" s="1"/>
  <c r="G53" i="11" s="1"/>
  <c r="AS33" i="11"/>
  <c r="AK33" i="11" s="1"/>
  <c r="C53" i="11" s="1"/>
  <c r="AJ33" i="11"/>
  <c r="AY32" i="11"/>
  <c r="AN32" i="11" s="1"/>
  <c r="O52" i="11" s="1"/>
  <c r="AW32" i="11"/>
  <c r="AM32" i="11" s="1"/>
  <c r="K52" i="11" s="1"/>
  <c r="AU32" i="11"/>
  <c r="AL32" i="11" s="1"/>
  <c r="G52" i="11" s="1"/>
  <c r="AS32" i="11"/>
  <c r="AK32" i="11" s="1"/>
  <c r="C52" i="11" s="1"/>
  <c r="AJ32" i="11"/>
  <c r="AY31" i="11"/>
  <c r="AN31" i="11" s="1"/>
  <c r="O51" i="11" s="1"/>
  <c r="AW31" i="11"/>
  <c r="AM31" i="11" s="1"/>
  <c r="K51" i="11" s="1"/>
  <c r="AU31" i="11"/>
  <c r="AL31" i="11" s="1"/>
  <c r="G51" i="11" s="1"/>
  <c r="AS31" i="11"/>
  <c r="AK31" i="11" s="1"/>
  <c r="C51" i="11" s="1"/>
  <c r="AJ31" i="11"/>
  <c r="AY30" i="11"/>
  <c r="AN30" i="11" s="1"/>
  <c r="O50" i="11" s="1"/>
  <c r="AW30" i="11"/>
  <c r="AM30" i="11" s="1"/>
  <c r="K50" i="11" s="1"/>
  <c r="AU30" i="11"/>
  <c r="AL30" i="11" s="1"/>
  <c r="G50" i="11" s="1"/>
  <c r="AS30" i="11"/>
  <c r="AK30" i="11" s="1"/>
  <c r="C50" i="11" s="1"/>
  <c r="AJ30" i="11"/>
  <c r="AY29" i="11"/>
  <c r="AN29" i="11" s="1"/>
  <c r="O49" i="11" s="1"/>
  <c r="AW29" i="11"/>
  <c r="AM29" i="11" s="1"/>
  <c r="K49" i="11" s="1"/>
  <c r="AU29" i="11"/>
  <c r="AL29" i="11" s="1"/>
  <c r="G49" i="11" s="1"/>
  <c r="AS29" i="11"/>
  <c r="AK29" i="11" s="1"/>
  <c r="C49" i="11" s="1"/>
  <c r="AJ29" i="11"/>
  <c r="AY28" i="11"/>
  <c r="AN28" i="11" s="1"/>
  <c r="O48" i="11" s="1"/>
  <c r="AW28" i="11"/>
  <c r="AM28" i="11" s="1"/>
  <c r="K48" i="11" s="1"/>
  <c r="AU28" i="11"/>
  <c r="AL28" i="11" s="1"/>
  <c r="G48" i="11" s="1"/>
  <c r="AS28" i="11"/>
  <c r="AK28" i="11" s="1"/>
  <c r="C48" i="11" s="1"/>
  <c r="AJ28" i="11"/>
  <c r="AY27" i="11"/>
  <c r="AN27" i="11" s="1"/>
  <c r="AW27" i="11"/>
  <c r="AM27" i="11" s="1"/>
  <c r="AU27" i="11"/>
  <c r="AL27" i="11" s="1"/>
  <c r="AS27" i="11"/>
  <c r="AK27" i="11" s="1"/>
  <c r="AJ27" i="11"/>
  <c r="AY26" i="11"/>
  <c r="AW26" i="11"/>
  <c r="AM26" i="11" s="1"/>
  <c r="K46" i="11" s="1"/>
  <c r="AU26" i="11"/>
  <c r="AL26" i="11" s="1"/>
  <c r="G46" i="11" s="1"/>
  <c r="AS26" i="11"/>
  <c r="AK26" i="11" s="1"/>
  <c r="C46" i="11" s="1"/>
  <c r="AN26" i="11"/>
  <c r="O46" i="11" s="1"/>
  <c r="AJ26" i="11"/>
  <c r="AY25" i="11"/>
  <c r="AN25" i="11" s="1"/>
  <c r="O45" i="11" s="1"/>
  <c r="AW25" i="11"/>
  <c r="AM25" i="11" s="1"/>
  <c r="K45" i="11" s="1"/>
  <c r="AU25" i="11"/>
  <c r="AL25" i="11" s="1"/>
  <c r="G45" i="11" s="1"/>
  <c r="AS25" i="11"/>
  <c r="AK25" i="11" s="1"/>
  <c r="C45" i="11" s="1"/>
  <c r="AJ25" i="11"/>
  <c r="AY24" i="11"/>
  <c r="AN24" i="11" s="1"/>
  <c r="O44" i="11" s="1"/>
  <c r="AW24" i="11"/>
  <c r="AM24" i="11" s="1"/>
  <c r="K44" i="11" s="1"/>
  <c r="AU24" i="11"/>
  <c r="AL24" i="11" s="1"/>
  <c r="G44" i="11" s="1"/>
  <c r="AS24" i="11"/>
  <c r="AK24" i="11" s="1"/>
  <c r="C44" i="11" s="1"/>
  <c r="AJ24" i="11"/>
  <c r="AY23" i="11"/>
  <c r="AN23" i="11" s="1"/>
  <c r="O43" i="11" s="1"/>
  <c r="AW23" i="11"/>
  <c r="AM23" i="11" s="1"/>
  <c r="K43" i="11" s="1"/>
  <c r="AU23" i="11"/>
  <c r="AL23" i="11" s="1"/>
  <c r="G43" i="11" s="1"/>
  <c r="AS23" i="11"/>
  <c r="AK23" i="11" s="1"/>
  <c r="C43" i="11" s="1"/>
  <c r="AJ23" i="11"/>
  <c r="AY22" i="11"/>
  <c r="AN22" i="11" s="1"/>
  <c r="O42" i="11" s="1"/>
  <c r="AW22" i="11"/>
  <c r="AM22" i="11" s="1"/>
  <c r="K42" i="11" s="1"/>
  <c r="AU22" i="11"/>
  <c r="AL22" i="11" s="1"/>
  <c r="G42" i="11" s="1"/>
  <c r="AS22" i="11"/>
  <c r="AK22" i="11" s="1"/>
  <c r="C42" i="11" s="1"/>
  <c r="AJ22" i="11"/>
  <c r="AY21" i="11"/>
  <c r="AN21" i="11" s="1"/>
  <c r="O41" i="11" s="1"/>
  <c r="AW21" i="11"/>
  <c r="AM21" i="11" s="1"/>
  <c r="K41" i="11" s="1"/>
  <c r="AU21" i="11"/>
  <c r="AL21" i="11" s="1"/>
  <c r="G41" i="11" s="1"/>
  <c r="AS21" i="11"/>
  <c r="AK21" i="11" s="1"/>
  <c r="C41" i="11" s="1"/>
  <c r="AJ21" i="11"/>
  <c r="AY20" i="11"/>
  <c r="AN20" i="11" s="1"/>
  <c r="O40" i="11" s="1"/>
  <c r="AW20" i="11"/>
  <c r="AM20" i="11" s="1"/>
  <c r="K40" i="11" s="1"/>
  <c r="AU20" i="11"/>
  <c r="AL20" i="11" s="1"/>
  <c r="G40" i="11" s="1"/>
  <c r="AS20" i="11"/>
  <c r="AK20" i="11" s="1"/>
  <c r="C40" i="11" s="1"/>
  <c r="AJ20" i="11"/>
  <c r="AY19" i="11"/>
  <c r="AN19" i="11" s="1"/>
  <c r="O39" i="11" s="1"/>
  <c r="AW19" i="11"/>
  <c r="AM19" i="11" s="1"/>
  <c r="K39" i="11" s="1"/>
  <c r="AU19" i="11"/>
  <c r="AL19" i="11" s="1"/>
  <c r="G39" i="11" s="1"/>
  <c r="AS19" i="11"/>
  <c r="AK19" i="11" s="1"/>
  <c r="C39" i="11" s="1"/>
  <c r="AJ19" i="11"/>
  <c r="AY18" i="11"/>
  <c r="AN18" i="11" s="1"/>
  <c r="O38" i="11" s="1"/>
  <c r="AW18" i="11"/>
  <c r="AM18" i="11" s="1"/>
  <c r="K38" i="11" s="1"/>
  <c r="AU18" i="11"/>
  <c r="AL18" i="11" s="1"/>
  <c r="G38" i="11" s="1"/>
  <c r="AS18" i="11"/>
  <c r="AK18" i="11" s="1"/>
  <c r="C38" i="11" s="1"/>
  <c r="AJ18" i="11"/>
  <c r="AW17" i="11"/>
  <c r="AM17" i="11" s="1"/>
  <c r="AN17" i="11"/>
  <c r="AL17" i="11"/>
  <c r="AK17" i="11"/>
  <c r="AJ17" i="11"/>
  <c r="AL12" i="11"/>
  <c r="G37" i="11" l="1"/>
  <c r="AF17" i="11"/>
  <c r="G47" i="11"/>
  <c r="AF27" i="11"/>
  <c r="K57" i="11"/>
  <c r="AG37" i="11"/>
  <c r="AK84" i="11"/>
  <c r="AE47" i="11"/>
  <c r="O37" i="11"/>
  <c r="AH17" i="11"/>
  <c r="K47" i="11"/>
  <c r="AG27" i="11"/>
  <c r="O57" i="11"/>
  <c r="AH37" i="11"/>
  <c r="AL87" i="11"/>
  <c r="AF47" i="11"/>
  <c r="K37" i="11"/>
  <c r="AG17" i="11"/>
  <c r="O47" i="11"/>
  <c r="AH27" i="11"/>
  <c r="C57" i="11"/>
  <c r="AE37" i="11"/>
  <c r="AM87" i="11"/>
  <c r="AG47" i="11"/>
  <c r="C37" i="11"/>
  <c r="AE17" i="11"/>
  <c r="C47" i="11"/>
  <c r="AE27" i="11"/>
  <c r="G57" i="11"/>
  <c r="AF37" i="11"/>
  <c r="AN75" i="11"/>
  <c r="AH47" i="11"/>
  <c r="AK61" i="11"/>
  <c r="AK78" i="11"/>
  <c r="AK77" i="11"/>
  <c r="AK58" i="11"/>
  <c r="AN51" i="11"/>
  <c r="AK65" i="11"/>
  <c r="AK54" i="11"/>
  <c r="AK66" i="11"/>
  <c r="AM52" i="11"/>
  <c r="AM60" i="11"/>
  <c r="AM84" i="11"/>
  <c r="AN87" i="11"/>
  <c r="AK81" i="11"/>
  <c r="AM68" i="11"/>
  <c r="AK50" i="11"/>
  <c r="AM56" i="11"/>
  <c r="AK62" i="11"/>
  <c r="AM72" i="11"/>
  <c r="AK82" i="11"/>
  <c r="AL13" i="11"/>
  <c r="Q14" i="11" s="1"/>
  <c r="Q16" i="11" s="1"/>
  <c r="AL48" i="11"/>
  <c r="AL49" i="11"/>
  <c r="AL64" i="11"/>
  <c r="AL69" i="11"/>
  <c r="AL76" i="11"/>
  <c r="AM48" i="11"/>
  <c r="AK53" i="11"/>
  <c r="AK57" i="11"/>
  <c r="AN59" i="11"/>
  <c r="AL61" i="11"/>
  <c r="AM64" i="11"/>
  <c r="AL68" i="11"/>
  <c r="AK70" i="11"/>
  <c r="AK73" i="11"/>
  <c r="AM76" i="11"/>
  <c r="AN79" i="11"/>
  <c r="AL81" i="11"/>
  <c r="AK85" i="11"/>
  <c r="AL52" i="11"/>
  <c r="AL53" i="11"/>
  <c r="AL57" i="11"/>
  <c r="AL60" i="11"/>
  <c r="AN71" i="11"/>
  <c r="AL73" i="11"/>
  <c r="AL80" i="11"/>
  <c r="AL85" i="11"/>
  <c r="AK49" i="11"/>
  <c r="AL56" i="11"/>
  <c r="O67" i="11"/>
  <c r="AL65" i="11"/>
  <c r="AK69" i="11"/>
  <c r="AL72" i="11"/>
  <c r="AK74" i="11"/>
  <c r="AL77" i="11"/>
  <c r="AM80" i="11"/>
  <c r="AL84" i="11"/>
  <c r="AK86" i="11"/>
  <c r="AN55" i="11"/>
  <c r="AN86" i="11"/>
  <c r="AN82" i="11"/>
  <c r="AN78" i="11"/>
  <c r="AN74" i="11"/>
  <c r="AN70" i="11"/>
  <c r="AN66" i="11"/>
  <c r="AN62" i="11"/>
  <c r="AN58" i="11"/>
  <c r="AN54" i="11"/>
  <c r="AN50" i="11"/>
  <c r="AN85" i="11"/>
  <c r="AN81" i="11"/>
  <c r="AN77" i="11"/>
  <c r="AN73" i="11"/>
  <c r="AN69" i="11"/>
  <c r="AN65" i="11"/>
  <c r="AN61" i="11"/>
  <c r="AN57" i="11"/>
  <c r="AN53" i="11"/>
  <c r="AN49" i="11"/>
  <c r="AN84" i="11"/>
  <c r="AN80" i="11"/>
  <c r="AN76" i="11"/>
  <c r="AN72" i="11"/>
  <c r="AN68" i="11"/>
  <c r="AN64" i="11"/>
  <c r="AN60" i="11"/>
  <c r="AN56" i="11"/>
  <c r="AN52" i="11"/>
  <c r="AN48" i="11"/>
  <c r="AN63" i="11"/>
  <c r="AN67" i="11"/>
  <c r="AN83" i="11"/>
  <c r="AM49" i="11"/>
  <c r="AL50" i="11"/>
  <c r="AK51" i="11"/>
  <c r="AM53" i="11"/>
  <c r="AL54" i="11"/>
  <c r="AK55" i="11"/>
  <c r="AM57" i="11"/>
  <c r="AL58" i="11"/>
  <c r="AK59" i="11"/>
  <c r="AM61" i="11"/>
  <c r="AL62" i="11"/>
  <c r="AK63" i="11"/>
  <c r="C67" i="11"/>
  <c r="AM65" i="11"/>
  <c r="AL66" i="11"/>
  <c r="AK67" i="11"/>
  <c r="AM69" i="11"/>
  <c r="AL70" i="11"/>
  <c r="AK71" i="11"/>
  <c r="AM73" i="11"/>
  <c r="AL74" i="11"/>
  <c r="AK75" i="11"/>
  <c r="AM77" i="11"/>
  <c r="AL78" i="11"/>
  <c r="AK79" i="11"/>
  <c r="AM81" i="11"/>
  <c r="AL82" i="11"/>
  <c r="AK83" i="11"/>
  <c r="AM85" i="11"/>
  <c r="AL86" i="11"/>
  <c r="AK87" i="11"/>
  <c r="AK48" i="11"/>
  <c r="AM50" i="11"/>
  <c r="AL51" i="11"/>
  <c r="AK52" i="11"/>
  <c r="AM54" i="11"/>
  <c r="AL55" i="11"/>
  <c r="AK56" i="11"/>
  <c r="AM58" i="11"/>
  <c r="AL59" i="11"/>
  <c r="AK60" i="11"/>
  <c r="AM62" i="11"/>
  <c r="AL63" i="11"/>
  <c r="G67" i="11"/>
  <c r="AK64" i="11"/>
  <c r="AM66" i="11"/>
  <c r="AL67" i="11"/>
  <c r="AK68" i="11"/>
  <c r="AM70" i="11"/>
  <c r="AL71" i="11"/>
  <c r="AK72" i="11"/>
  <c r="AM74" i="11"/>
  <c r="AL75" i="11"/>
  <c r="AK76" i="11"/>
  <c r="AM78" i="11"/>
  <c r="AL79" i="11"/>
  <c r="AK80" i="11"/>
  <c r="AM82" i="11"/>
  <c r="AL83" i="11"/>
  <c r="AM86" i="11"/>
  <c r="AM51" i="11"/>
  <c r="AM55" i="11"/>
  <c r="AM59" i="11"/>
  <c r="AM63" i="11"/>
  <c r="K67" i="11"/>
  <c r="AM67" i="11"/>
  <c r="AM71" i="11"/>
  <c r="AM75" i="11"/>
  <c r="AM79" i="11"/>
  <c r="AM83" i="11"/>
</calcChain>
</file>

<file path=xl/sharedStrings.xml><?xml version="1.0" encoding="utf-8"?>
<sst xmlns="http://schemas.openxmlformats.org/spreadsheetml/2006/main" count="69" uniqueCount="55">
  <si>
    <t>Novo</t>
  </si>
  <si>
    <t>Observação:</t>
  </si>
  <si>
    <t>Os coeficientes de vantagem da coisa feita variam em função do tipo e da idade da construção.</t>
  </si>
  <si>
    <t>Tipo de construção:</t>
  </si>
  <si>
    <t>GRANDE ESTRUTURA</t>
  </si>
  <si>
    <t>Idade da construção:</t>
  </si>
  <si>
    <t>anos.</t>
  </si>
  <si>
    <t>Posição na coluna</t>
  </si>
  <si>
    <t>Posição na linha</t>
  </si>
  <si>
    <t>IDADE</t>
  </si>
  <si>
    <t>PEQUENA ESTRUTURA E RESIDENCIAL DE LUXO</t>
  </si>
  <si>
    <t>INDUSTRIAL E RESIDENCIAL MÉDIO</t>
  </si>
  <si>
    <t>RESIDENCIAL MODESTO E PROLETÁRIAS</t>
  </si>
  <si>
    <t>VARIAÇÃO DOS COEFICIENTES DA VANTAGEM DA COISA FEITA</t>
  </si>
  <si>
    <t>IDADE DA CONSTRUÇÃO</t>
  </si>
  <si>
    <t>Tipo de construção</t>
  </si>
  <si>
    <t>De 0 a 10 anos</t>
  </si>
  <si>
    <t>De 10 a 20 anos</t>
  </si>
  <si>
    <t>De 20 a 30 anos</t>
  </si>
  <si>
    <t>Grande estrutura</t>
  </si>
  <si>
    <t>Pequena estrutura e residencial de luxo</t>
  </si>
  <si>
    <t>Industrial e residencial médio</t>
  </si>
  <si>
    <t>Residencial modesto e proletárias</t>
  </si>
  <si>
    <t>Os coeficientes de redução pela idade não se aplicam a zonas comerciais altamente valorizadas.</t>
  </si>
  <si>
    <t>PELLEGRINO, J.C. Valor em marcha. In: Anais do I Congresso Brasileiro de Engenharia de Avaliações / [patrocínio do] Instituto Brasileiro de Avaliações e Perícias de Engenharia – IBAPE. São Paulo: Pini, 1978, p. 282.</t>
  </si>
  <si>
    <t>MEDEIROS JÚNIOR, J.R.; PELLEGRINO, J.C. Método do custo: o terceiro componente. In: Avaliações para garantias: Instituto Brasileiro de Avaliações e Perícias de Engenharia. São Paulo: Pini, 1983, p. 101-102.</t>
  </si>
  <si>
    <t>ABUNAHAM, S.A. Curso básico de engenharia legal e de avaliações. 4. ed. rev. e ampl. São Paulo: Pini, 2008, p. 50 e 329.</t>
  </si>
  <si>
    <t>Na tabela abaixo a idade do imóvel está em anos; não se trata de percentual da vida útil do imóvel.</t>
  </si>
  <si>
    <t>Fontes:</t>
  </si>
  <si>
    <t>ALONSO, Nelson Roberto Pereira. Avaliação de imóveis comerciais: escritórios e lojas. In: Curso de engenharia de avaliações: 1º Seminário de Engenharia de Avaliações. Curitiba: IPELA, 1973.</t>
  </si>
  <si>
    <r>
      <t>Coeficiente da vantagem da coisa feita aplicável ao caso ( k</t>
    </r>
    <r>
      <rPr>
        <vertAlign val="subscript"/>
        <sz val="11"/>
        <rFont val="Arial Nova"/>
        <family val="2"/>
      </rPr>
      <t>cf</t>
    </r>
    <r>
      <rPr>
        <sz val="11"/>
        <rFont val="Arial Nova"/>
        <family val="2"/>
      </rPr>
      <t xml:space="preserve"> )</t>
    </r>
  </si>
  <si>
    <r>
      <t>Fator da vantagem da coisa feita aplicável ao imóvel que está sendo avaliado ( f</t>
    </r>
    <r>
      <rPr>
        <vertAlign val="subscript"/>
        <sz val="11"/>
        <rFont val="Arial Nova"/>
        <family val="2"/>
      </rPr>
      <t>cf</t>
    </r>
    <r>
      <rPr>
        <sz val="11"/>
        <rFont val="Arial Nova"/>
        <family val="2"/>
      </rPr>
      <t xml:space="preserve"> = 1 + k</t>
    </r>
    <r>
      <rPr>
        <vertAlign val="subscript"/>
        <sz val="11"/>
        <rFont val="Arial Nova"/>
        <family val="2"/>
      </rPr>
      <t>cf</t>
    </r>
    <r>
      <rPr>
        <sz val="11"/>
        <rFont val="Arial Nova"/>
        <family val="2"/>
      </rPr>
      <t xml:space="preserve"> )</t>
    </r>
  </si>
  <si>
    <t>de</t>
  </si>
  <si>
    <t>a</t>
  </si>
  <si>
    <t>25% a 21%</t>
  </si>
  <si>
    <t>10% a 8,4%</t>
  </si>
  <si>
    <t>5% a 4,2%</t>
  </si>
  <si>
    <t>21% a 13%</t>
  </si>
  <si>
    <t>12,5% a 7,8%</t>
  </si>
  <si>
    <t>8,4% a 5,2%</t>
  </si>
  <si>
    <t>4,2% a 2,6%</t>
  </si>
  <si>
    <t>13% a 0%</t>
  </si>
  <si>
    <t>7,8% a 0%</t>
  </si>
  <si>
    <t>5,2% a 0%</t>
  </si>
  <si>
    <t>2,6% a 0%</t>
  </si>
  <si>
    <t>15% a 12,5%</t>
  </si>
  <si>
    <r>
      <t xml:space="preserve">A </t>
    </r>
    <r>
      <rPr>
        <b/>
        <sz val="11"/>
        <rFont val="Arial Nova"/>
        <family val="2"/>
      </rPr>
      <t>vantagem da coisa feita</t>
    </r>
    <r>
      <rPr>
        <sz val="11"/>
        <rFont val="Arial Nova"/>
        <family val="2"/>
      </rPr>
      <t xml:space="preserve"> é o acréscimo do valor que tem um determinado imóvel pela sua vantagem de estar construído e pronto para ser utilizado, em relação a outro semelhante, mas ainda por construir. Portanto, devem ser aplicados os percentuais de incremento segundo o Eng. Joaquim da Rocha Medeiros Jr, citado por Sérgio Antônio Abunaham (ABUNAHAM, Sérgio Antônio. Curso básico de engenharia legal e de avaliações. 4. ed. rev. e ampl. São Paulo: Pini, 2008, p. 50).</t>
    </r>
  </si>
  <si>
    <t>A justificativa para a aplicação do fator da vantagem da coisa feita é a constatação no mercado de que o interessado está disposto a pagar mais por aquilo que já está pronto para ser desfrutado (uso próprio ou fonte de renda) de imediato do que por aquilo que somente poderá ser desfrutado no futuro.</t>
  </si>
  <si>
    <t>Grande estrutura (proporcional)</t>
  </si>
  <si>
    <t>Pequena estrutura e residencial de luxo (proporcional)</t>
  </si>
  <si>
    <t>Industrial e residencial médio (proporcional)</t>
  </si>
  <si>
    <t>Residencial modesto e proletárias (proporcional)</t>
  </si>
  <si>
    <t>foram calculados os valores proporcionais entre os limites dos intervalos de cada faixa de tal forma que a cada ano correspondesse um coeficiente específico, conforme está implícito na doutrina (ALONSO, 1973, p. 240).</t>
  </si>
  <si>
    <t>Idade
(em anos)</t>
  </si>
  <si>
    <r>
      <t>COEFICIENTES ( k</t>
    </r>
    <r>
      <rPr>
        <b/>
        <vertAlign val="subscript"/>
        <sz val="11"/>
        <color theme="0"/>
        <rFont val="Arial Nova"/>
        <family val="2"/>
      </rPr>
      <t>cf</t>
    </r>
    <r>
      <rPr>
        <b/>
        <sz val="11"/>
        <color theme="0"/>
        <rFont val="Arial Nova"/>
        <family val="2"/>
      </rPr>
      <t xml:space="preserve"> ) E FATORES DA VANTAGEM DA COISA FEITA ( f</t>
    </r>
    <r>
      <rPr>
        <b/>
        <vertAlign val="subscript"/>
        <sz val="11"/>
        <color theme="0"/>
        <rFont val="Arial Nova"/>
        <family val="2"/>
      </rPr>
      <t>cf</t>
    </r>
    <r>
      <rPr>
        <b/>
        <sz val="11"/>
        <color theme="0"/>
        <rFont val="Arial Nova"/>
        <family val="2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</si>
</sst>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R$-416]\ #,##0.00;[Red]\-[$R$-416]\ #,##0.00"/>
    <numFmt numFmtId="165" formatCode="0.0000"/>
    <numFmt numFmtId="166" formatCode="0.000"/>
    <numFmt numFmtId="167" formatCode="#,##0.000;[Red]\-#,##0.000"/>
    <numFmt numFmtId="168" formatCode="0.0%"/>
  </numFmts>
  <fonts count="13" x14ac:knownFonts="1">
    <font>
      <sz val="11"/>
      <name val="Arial Nova"/>
      <family val="2"/>
    </font>
    <font>
      <b/>
      <i/>
      <u/>
      <sz val="11"/>
      <name val="Arial"/>
      <family val="2"/>
    </font>
    <font>
      <b/>
      <i/>
      <sz val="16"/>
      <name val="Arial"/>
      <family val="2"/>
    </font>
    <font>
      <b/>
      <sz val="8"/>
      <color rgb="FFFF3333"/>
      <name val="Arial"/>
      <family val="2"/>
    </font>
    <font>
      <b/>
      <sz val="8"/>
      <color rgb="FF007826"/>
      <name val="Arial"/>
      <family val="2"/>
    </font>
    <font>
      <sz val="11"/>
      <color theme="0"/>
      <name val="Arial Nova"/>
      <family val="2"/>
    </font>
    <font>
      <vertAlign val="subscript"/>
      <sz val="11"/>
      <name val="Arial Nova"/>
      <family val="2"/>
    </font>
    <font>
      <sz val="11"/>
      <name val="Arial Nova"/>
      <family val="2"/>
    </font>
    <font>
      <b/>
      <sz val="11"/>
      <name val="Arial Nova"/>
      <family val="2"/>
    </font>
    <font>
      <b/>
      <sz val="11"/>
      <color theme="0"/>
      <name val="Arial Nova"/>
      <family val="2"/>
    </font>
    <font>
      <i/>
      <sz val="11"/>
      <name val="Arial Nova"/>
      <family val="2"/>
    </font>
    <font>
      <b/>
      <sz val="8"/>
      <color theme="0"/>
      <name val="Arial Nova"/>
      <family val="2"/>
    </font>
    <font>
      <b/>
      <vertAlign val="subscript"/>
      <sz val="11"/>
      <color theme="0"/>
      <name val="Arial Nov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rgb="FF3465A4"/>
      </patternFill>
    </fill>
    <fill>
      <patternFill patternType="solid">
        <fgColor rgb="FFFEFEFE"/>
        <bgColor indexed="64"/>
      </patternFill>
    </fill>
    <fill>
      <patternFill patternType="solid">
        <fgColor rgb="FF2424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3465A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rgb="FF3465A4"/>
      </bottom>
      <diagonal/>
    </border>
    <border>
      <left/>
      <right/>
      <top style="hair">
        <color rgb="FF3465A4"/>
      </top>
      <bottom style="thin">
        <color indexed="64"/>
      </bottom>
      <diagonal/>
    </border>
  </borders>
  <cellStyleXfs count="7">
    <xf numFmtId="0" fontId="0" fillId="0" borderId="0">
      <alignment horizontal="justify" vertical="top" wrapText="1"/>
    </xf>
    <xf numFmtId="0" fontId="1" fillId="0" borderId="0" applyProtection="0">
      <alignment horizontal="justify" vertical="top" wrapText="1"/>
    </xf>
    <xf numFmtId="164" fontId="1" fillId="0" borderId="0" applyProtection="0">
      <alignment horizontal="justify" vertical="top" wrapText="1"/>
    </xf>
    <xf numFmtId="0" fontId="2" fillId="0" borderId="0" applyProtection="0">
      <alignment horizontal="center" vertical="top" wrapText="1"/>
    </xf>
    <xf numFmtId="0" fontId="2" fillId="0" borderId="0" applyProtection="0">
      <alignment horizontal="center" vertical="top" textRotation="90" wrapText="1"/>
    </xf>
    <xf numFmtId="164" fontId="3" fillId="0" borderId="0" applyProtection="0">
      <alignment horizontal="left" vertical="center" wrapText="1"/>
    </xf>
    <xf numFmtId="164" fontId="4" fillId="0" borderId="0" applyProtection="0">
      <alignment horizontal="left" vertical="center" wrapText="1"/>
    </xf>
  </cellStyleXfs>
  <cellXfs count="57">
    <xf numFmtId="0" fontId="0" fillId="0" borderId="0" xfId="0">
      <alignment horizontal="justify" vertical="top" wrapText="1"/>
    </xf>
    <xf numFmtId="0" fontId="5" fillId="0" borderId="0" xfId="0" applyFont="1" applyAlignment="1" applyProtection="1">
      <alignment horizontal="center" vertical="center" wrapText="1"/>
      <protection hidden="1"/>
    </xf>
    <xf numFmtId="10" fontId="5" fillId="0" borderId="0" xfId="0" applyNumberFormat="1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167" fontId="5" fillId="0" borderId="0" xfId="0" applyNumberFormat="1" applyFont="1" applyAlignment="1" applyProtection="1">
      <alignment horizontal="right" vertical="center" wrapText="1"/>
      <protection hidden="1"/>
    </xf>
    <xf numFmtId="166" fontId="5" fillId="0" borderId="0" xfId="0" applyNumberFormat="1" applyFont="1" applyAlignment="1" applyProtection="1">
      <alignment horizontal="right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justify" vertical="top" wrapText="1"/>
      <protection hidden="1"/>
    </xf>
    <xf numFmtId="0" fontId="0" fillId="0" borderId="0" xfId="0" applyFont="1" applyAlignment="1" applyProtection="1">
      <alignment horizontal="justify" vertical="top" wrapText="1"/>
      <protection hidden="1"/>
    </xf>
    <xf numFmtId="0" fontId="9" fillId="0" borderId="0" xfId="0" applyFont="1" applyAlignment="1" applyProtection="1">
      <alignment horizontal="center" vertical="top" textRotation="90" wrapText="1"/>
      <protection hidden="1"/>
    </xf>
    <xf numFmtId="0" fontId="5" fillId="0" borderId="0" xfId="0" applyFont="1" applyAlignment="1" applyProtection="1">
      <alignment horizontal="justify" vertical="center" wrapText="1"/>
      <protection hidden="1"/>
    </xf>
    <xf numFmtId="0" fontId="0" fillId="0" borderId="0" xfId="0" applyFont="1" applyAlignment="1" applyProtection="1">
      <alignment horizontal="justify" vertical="center" wrapText="1"/>
      <protection hidden="1"/>
    </xf>
    <xf numFmtId="0" fontId="0" fillId="3" borderId="0" xfId="0" applyFont="1" applyFill="1" applyAlignment="1" applyProtection="1">
      <alignment horizontal="justify" vertical="center" wrapText="1"/>
      <protection hidden="1"/>
    </xf>
    <xf numFmtId="0" fontId="0" fillId="4" borderId="0" xfId="0" applyFont="1" applyFill="1" applyAlignment="1" applyProtection="1">
      <alignment horizontal="justify" vertical="center" wrapText="1"/>
      <protection hidden="1"/>
    </xf>
    <xf numFmtId="0" fontId="0" fillId="0" borderId="0" xfId="0" applyFont="1" applyAlignment="1" applyProtection="1">
      <alignment horizontal="justify" vertical="center" wrapText="1"/>
      <protection hidden="1"/>
    </xf>
    <xf numFmtId="0" fontId="0" fillId="5" borderId="1" xfId="0" applyFont="1" applyFill="1" applyBorder="1" applyAlignment="1" applyProtection="1">
      <alignment horizontal="justify" vertical="center" wrapText="1"/>
      <protection locked="0"/>
    </xf>
    <xf numFmtId="0" fontId="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justify" vertical="center" wrapText="1"/>
      <protection hidden="1"/>
    </xf>
    <xf numFmtId="0" fontId="9" fillId="0" borderId="0" xfId="0" applyFont="1" applyAlignment="1" applyProtection="1">
      <alignment horizontal="justify" vertical="center" wrapText="1"/>
      <protection hidden="1"/>
    </xf>
    <xf numFmtId="0" fontId="0" fillId="0" borderId="1" xfId="0" applyFont="1" applyBorder="1" applyAlignment="1" applyProtection="1">
      <alignment horizontal="justify" vertical="center" wrapText="1"/>
      <protection hidden="1"/>
    </xf>
    <xf numFmtId="0" fontId="0" fillId="0" borderId="3" xfId="0" applyFont="1" applyBorder="1" applyAlignment="1" applyProtection="1">
      <alignment horizontal="justify" vertical="center" wrapText="1"/>
      <protection hidden="1"/>
    </xf>
    <xf numFmtId="165" fontId="0" fillId="0" borderId="3" xfId="0" applyNumberFormat="1" applyFont="1" applyBorder="1" applyAlignment="1" applyProtection="1">
      <alignment horizontal="right" vertical="center" wrapText="1"/>
      <protection hidden="1"/>
    </xf>
    <xf numFmtId="0" fontId="0" fillId="0" borderId="4" xfId="0" applyFont="1" applyBorder="1" applyAlignment="1" applyProtection="1">
      <alignment horizontal="justify" vertical="center" wrapText="1"/>
      <protection hidden="1"/>
    </xf>
    <xf numFmtId="165" fontId="0" fillId="0" borderId="4" xfId="0" applyNumberFormat="1" applyFont="1" applyBorder="1" applyAlignment="1" applyProtection="1">
      <alignment horizontal="right" vertical="center" wrapText="1"/>
      <protection hidden="1"/>
    </xf>
    <xf numFmtId="166" fontId="5" fillId="0" borderId="0" xfId="0" applyNumberFormat="1" applyFont="1" applyAlignment="1" applyProtection="1">
      <alignment horizontal="justify" vertical="center" wrapText="1"/>
      <protection hidden="1"/>
    </xf>
    <xf numFmtId="168" fontId="0" fillId="0" borderId="0" xfId="0" applyNumberFormat="1" applyFont="1" applyAlignment="1" applyProtection="1">
      <alignment horizontal="right" vertical="center" wrapText="1"/>
      <protection hidden="1"/>
    </xf>
    <xf numFmtId="168" fontId="0" fillId="0" borderId="1" xfId="0" applyNumberFormat="1" applyFont="1" applyBorder="1" applyAlignment="1" applyProtection="1">
      <alignment horizontal="right" vertical="center" wrapText="1"/>
      <protection hidden="1"/>
    </xf>
    <xf numFmtId="0" fontId="8" fillId="4" borderId="0" xfId="0" applyFont="1" applyFill="1" applyAlignment="1" applyProtection="1">
      <alignment horizontal="justify" vertical="center" wrapText="1"/>
      <protection hidden="1"/>
    </xf>
    <xf numFmtId="0" fontId="8" fillId="0" borderId="1" xfId="0" applyFont="1" applyBorder="1" applyAlignment="1" applyProtection="1">
      <alignment horizontal="justify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10" fontId="5" fillId="0" borderId="0" xfId="0" applyNumberFormat="1" applyFont="1" applyAlignment="1" applyProtection="1">
      <alignment horizontal="justify" vertical="center" wrapText="1"/>
      <protection hidden="1"/>
    </xf>
    <xf numFmtId="0" fontId="9" fillId="0" borderId="0" xfId="0" applyFont="1" applyAlignment="1" applyProtection="1">
      <alignment vertical="center" textRotation="90" wrapText="1"/>
      <protection hidden="1"/>
    </xf>
    <xf numFmtId="0" fontId="9" fillId="0" borderId="0" xfId="0" applyFont="1" applyAlignment="1" applyProtection="1">
      <alignment horizontal="center" vertical="center" textRotation="90" wrapText="1"/>
      <protection hidden="1"/>
    </xf>
    <xf numFmtId="0" fontId="10" fillId="2" borderId="2" xfId="0" applyFont="1" applyFill="1" applyBorder="1" applyAlignment="1" applyProtection="1">
      <alignment horizontal="right" vertical="center" wrapText="1" indent="1"/>
      <protection hidden="1"/>
    </xf>
    <xf numFmtId="0" fontId="10" fillId="2" borderId="2" xfId="0" applyFont="1" applyFill="1" applyBorder="1" applyAlignment="1" applyProtection="1">
      <alignment horizontal="left" vertical="center" wrapText="1" indent="1"/>
      <protection hidden="1"/>
    </xf>
    <xf numFmtId="0" fontId="0" fillId="0" borderId="0" xfId="0" applyFont="1" applyFill="1" applyBorder="1" applyAlignment="1" applyProtection="1">
      <alignment horizontal="right" vertical="center" wrapText="1" indent="3"/>
      <protection hidden="1"/>
    </xf>
    <xf numFmtId="10" fontId="0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7" borderId="0" xfId="0" applyFont="1" applyFill="1" applyBorder="1" applyAlignment="1" applyProtection="1">
      <alignment horizontal="right" vertical="center" wrapText="1" indent="3"/>
      <protection hidden="1"/>
    </xf>
    <xf numFmtId="10" fontId="0" fillId="7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7" borderId="2" xfId="0" applyFont="1" applyFill="1" applyBorder="1" applyAlignment="1" applyProtection="1">
      <alignment horizontal="right" vertical="center" wrapText="1" indent="3"/>
      <protection hidden="1"/>
    </xf>
    <xf numFmtId="10" fontId="0" fillId="7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alignment horizontal="justify" vertical="center" wrapText="1"/>
      <protection hidden="1"/>
    </xf>
    <xf numFmtId="9" fontId="0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8" borderId="0" xfId="0" applyFont="1" applyFill="1" applyBorder="1" applyAlignment="1" applyProtection="1">
      <alignment horizontal="justify" vertical="center" wrapText="1"/>
      <protection hidden="1"/>
    </xf>
    <xf numFmtId="9" fontId="0" fillId="7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8" borderId="2" xfId="0" applyFont="1" applyFill="1" applyBorder="1" applyAlignment="1" applyProtection="1">
      <alignment horizontal="justify" vertical="center" wrapText="1"/>
      <protection hidden="1"/>
    </xf>
    <xf numFmtId="9" fontId="0" fillId="7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6" borderId="0" xfId="0" applyFont="1" applyFill="1" applyBorder="1" applyAlignment="1" applyProtection="1">
      <alignment horizontal="center" vertical="center" wrapText="1"/>
      <protection hidden="1"/>
    </xf>
    <xf numFmtId="0" fontId="0" fillId="6" borderId="1" xfId="0" applyFont="1" applyFill="1" applyBorder="1" applyAlignment="1" applyProtection="1">
      <alignment horizontal="center" vertical="center" wrapText="1"/>
      <protection hidden="1"/>
    </xf>
    <xf numFmtId="167" fontId="0" fillId="6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6" borderId="2" xfId="0" applyFont="1" applyFill="1" applyBorder="1" applyAlignment="1" applyProtection="1">
      <alignment horizontal="center" vertical="center" wrapText="1"/>
      <protection hidden="1"/>
    </xf>
    <xf numFmtId="167" fontId="0" fillId="6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Border="1" applyAlignment="1" applyProtection="1">
      <alignment horizontal="center" vertical="center" wrapText="1"/>
      <protection hidden="1"/>
    </xf>
    <xf numFmtId="0" fontId="0" fillId="2" borderId="2" xfId="0" applyFont="1" applyFill="1" applyBorder="1" applyAlignment="1" applyProtection="1">
      <alignment horizontal="center" vertical="center" wrapText="1"/>
      <protection hidden="1"/>
    </xf>
    <xf numFmtId="0" fontId="0" fillId="2" borderId="2" xfId="0" applyFont="1" applyFill="1" applyBorder="1" applyAlignment="1" applyProtection="1">
      <alignment horizontal="center" vertical="center" wrapText="1"/>
      <protection hidden="1"/>
    </xf>
    <xf numFmtId="0" fontId="9" fillId="4" borderId="0" xfId="0" applyFont="1" applyFill="1" applyAlignment="1" applyProtection="1">
      <alignment horizontal="justify" vertical="center" wrapText="1"/>
      <protection hidden="1"/>
    </xf>
  </cellXfs>
  <cellStyles count="7">
    <cellStyle name="Discrep" xfId="5" xr:uid="{00000000-0005-0000-0000-00000A000000}"/>
    <cellStyle name="Manter" xfId="6" xr:uid="{00000000-0005-0000-0000-00000B000000}"/>
    <cellStyle name="Normal" xfId="0" builtinId="0" customBuiltin="1"/>
    <cellStyle name="Resultado" xfId="1" xr:uid="{00000000-0005-0000-0000-000006000000}"/>
    <cellStyle name="Resultado2" xfId="2" xr:uid="{00000000-0005-0000-0000-000007000000}"/>
    <cellStyle name="Título" xfId="3" xr:uid="{00000000-0005-0000-0000-000008000000}"/>
    <cellStyle name="Título1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7826"/>
      <rgbColor rgb="FF004586"/>
      <rgbColor rgb="FF355269"/>
      <rgbColor rgb="FF800080"/>
      <rgbColor rgb="FF158466"/>
      <rgbColor rgb="FFB4C7DC"/>
      <rgbColor rgb="FF808080"/>
      <rgbColor rgb="FFB2CCCC"/>
      <rgbColor rgb="FFCE181E"/>
      <rgbColor rgb="FFFFFFCC"/>
      <rgbColor rgb="FFFFFFD7"/>
      <rgbColor rgb="FF4B1F6F"/>
      <rgbColor rgb="FFFF8080"/>
      <rgbColor rgb="FF0066CC"/>
      <rgbColor rgb="FFDDDDDD"/>
      <rgbColor rgb="FF2A6099"/>
      <rgbColor rgb="FFFF00FF"/>
      <rgbColor rgb="FFFFFF00"/>
      <rgbColor rgb="FF00FFFF"/>
      <rgbColor rgb="FF800080"/>
      <rgbColor rgb="FF800000"/>
      <rgbColor rgb="FF1E6A39"/>
      <rgbColor rgb="FF0000FF"/>
      <rgbColor rgb="FF00CCFF"/>
      <rgbColor rgb="FFCCFFFF"/>
      <rgbColor rgb="FFDDE8CB"/>
      <rgbColor rgb="FFFFFFA6"/>
      <rgbColor rgb="FF83CAFF"/>
      <rgbColor rgb="FFFF99CC"/>
      <rgbColor rgb="FFCC99FF"/>
      <rgbColor rgb="FFFFCC99"/>
      <rgbColor rgb="FF3465A4"/>
      <rgbColor rgb="FF336699"/>
      <rgbColor rgb="FFAECF00"/>
      <rgbColor rgb="FFFFD320"/>
      <rgbColor rgb="FFFF9900"/>
      <rgbColor rgb="FFFF420E"/>
      <rgbColor rgb="FF666666"/>
      <rgbColor rgb="FFB3B3B3"/>
      <rgbColor rgb="FF003366"/>
      <rgbColor rgb="FF579D1C"/>
      <rgbColor rgb="FF1C1C1C"/>
      <rgbColor rgb="FF314004"/>
      <rgbColor rgb="FFC9211E"/>
      <rgbColor rgb="FFFF3333"/>
      <rgbColor rgb="FF284875"/>
      <rgbColor rgb="FF383D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EFE"/>
      <color rgb="FF242422"/>
      <color rgb="FFFFBA08"/>
      <color rgb="FF55828B"/>
      <color rgb="FF16103C"/>
      <color rgb="FF00040C"/>
      <color rgb="FFFF9999"/>
      <color rgb="FF002300"/>
      <color rgb="FF4212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542925</xdr:colOff>
      <xdr:row>2</xdr:row>
      <xdr:rowOff>92868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B19056A-AF16-8D00-98B0-D3F377C44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416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2">
    <pageSetUpPr fitToPage="1"/>
  </sheetPr>
  <dimension ref="A1:BG87"/>
  <sheetViews>
    <sheetView tabSelected="1" zoomScaleNormal="100" zoomScalePageLayoutView="120" workbookViewId="0">
      <selection activeCell="I7" sqref="I7"/>
    </sheetView>
  </sheetViews>
  <sheetFormatPr defaultColWidth="5.625" defaultRowHeight="20.100000000000001" customHeight="1" x14ac:dyDescent="0.2"/>
  <cols>
    <col min="1" max="18" width="8.625" style="12" customWidth="1"/>
    <col min="19" max="59" width="10.625" style="11" customWidth="1"/>
    <col min="60" max="16384" width="5.625" style="12"/>
  </cols>
  <sheetData>
    <row r="1" spans="1:51" ht="99.9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51" ht="5.0999999999999996" customHeight="1" x14ac:dyDescent="0.2"/>
    <row r="3" spans="1:51" ht="20.100000000000001" customHeight="1" x14ac:dyDescent="0.2">
      <c r="A3" s="56" t="s">
        <v>54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51" ht="5.0999999999999996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51" ht="5.0999999999999996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8" spans="1:51" ht="20.100000000000001" customHeight="1" x14ac:dyDescent="0.2">
      <c r="A8" s="15" t="s">
        <v>47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51" ht="20.10000000000000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51" ht="20.100000000000001" customHeight="1" x14ac:dyDescent="0.2">
      <c r="A10" s="15" t="s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2" spans="1:51" ht="20.100000000000001" customHeight="1" x14ac:dyDescent="0.2">
      <c r="A12" s="29" t="s">
        <v>3</v>
      </c>
      <c r="B12" s="29"/>
      <c r="C12" s="29"/>
      <c r="D12" s="29"/>
      <c r="E12" s="16" t="s">
        <v>19</v>
      </c>
      <c r="F12" s="16"/>
      <c r="G12" s="16"/>
      <c r="H12" s="16"/>
      <c r="I12" s="16"/>
      <c r="J12" s="16"/>
      <c r="K12" s="16"/>
      <c r="L12" s="16"/>
      <c r="M12" s="29" t="s">
        <v>5</v>
      </c>
      <c r="N12" s="29"/>
      <c r="O12" s="29"/>
      <c r="P12" s="29"/>
      <c r="Q12" s="17">
        <v>15</v>
      </c>
      <c r="R12" s="18" t="s">
        <v>6</v>
      </c>
      <c r="AJ12" s="19" t="s">
        <v>7</v>
      </c>
      <c r="AK12" s="19"/>
      <c r="AL12" s="11">
        <f>MATCH(E12,AK16:AN16,0)</f>
        <v>1</v>
      </c>
    </row>
    <row r="13" spans="1:51" ht="20.100000000000001" customHeight="1" x14ac:dyDescent="0.2">
      <c r="AJ13" s="19" t="s">
        <v>8</v>
      </c>
      <c r="AK13" s="19"/>
      <c r="AL13" s="11">
        <f>MATCH(Q12,AJ17:AJ87,0)</f>
        <v>16</v>
      </c>
    </row>
    <row r="14" spans="1:51" ht="20.100000000000001" customHeight="1" x14ac:dyDescent="0.2">
      <c r="A14" s="15" t="s">
        <v>30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26">
        <f>INDEX(AK17:AN87,AL13,AL12,1)</f>
        <v>0.17</v>
      </c>
      <c r="R14" s="26"/>
    </row>
    <row r="15" spans="1:51" ht="20.100000000000001" customHeight="1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7"/>
      <c r="R15" s="27"/>
      <c r="AK15" s="30" t="s">
        <v>48</v>
      </c>
      <c r="AL15" s="30" t="s">
        <v>49</v>
      </c>
      <c r="AM15" s="30" t="s">
        <v>50</v>
      </c>
      <c r="AN15" s="30" t="s">
        <v>51</v>
      </c>
    </row>
    <row r="16" spans="1:51" ht="20.100000000000001" customHeight="1" x14ac:dyDescent="0.2">
      <c r="A16" s="21" t="s">
        <v>31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2">
        <f>1+Q14</f>
        <v>1.17</v>
      </c>
      <c r="R16" s="22"/>
      <c r="AE16" s="11" t="s">
        <v>19</v>
      </c>
      <c r="AF16" s="11" t="s">
        <v>20</v>
      </c>
      <c r="AG16" s="11" t="s">
        <v>21</v>
      </c>
      <c r="AH16" s="11" t="s">
        <v>22</v>
      </c>
      <c r="AJ16" s="6" t="s">
        <v>9</v>
      </c>
      <c r="AK16" s="30" t="s">
        <v>19</v>
      </c>
      <c r="AL16" s="30" t="s">
        <v>20</v>
      </c>
      <c r="AM16" s="30" t="s">
        <v>21</v>
      </c>
      <c r="AN16" s="30" t="s">
        <v>22</v>
      </c>
      <c r="AP16" s="7" t="s">
        <v>13</v>
      </c>
      <c r="AQ16" s="7"/>
      <c r="AR16" s="7"/>
      <c r="AS16" s="7"/>
      <c r="AT16" s="7"/>
      <c r="AU16" s="7"/>
      <c r="AV16" s="7"/>
      <c r="AW16" s="7"/>
      <c r="AX16" s="7"/>
      <c r="AY16" s="7"/>
    </row>
    <row r="17" spans="1:57" ht="20.100000000000001" customHeight="1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4"/>
      <c r="R17" s="24"/>
      <c r="AE17" s="31">
        <f>AK17</f>
        <v>0.25</v>
      </c>
      <c r="AF17" s="31">
        <f t="shared" ref="AF17:AH17" si="0">AL17</f>
        <v>0.15</v>
      </c>
      <c r="AG17" s="31">
        <f t="shared" si="0"/>
        <v>0.1</v>
      </c>
      <c r="AH17" s="31">
        <f t="shared" si="0"/>
        <v>0.05</v>
      </c>
      <c r="AJ17" s="1">
        <f t="shared" ref="AJ17:AJ48" si="1">AQ17</f>
        <v>0</v>
      </c>
      <c r="AK17" s="2">
        <f t="shared" ref="AK17:AK48" si="2">AS17/100</f>
        <v>0.25</v>
      </c>
      <c r="AL17" s="2">
        <f t="shared" ref="AL17:AL48" si="3">AU17/100</f>
        <v>0.15</v>
      </c>
      <c r="AM17" s="2">
        <f t="shared" ref="AM17:AM48" si="4">AW17/100</f>
        <v>0.1</v>
      </c>
      <c r="AN17" s="2">
        <f t="shared" ref="AN17:AN48" si="5">AY17/100</f>
        <v>0.05</v>
      </c>
      <c r="AP17" s="10" t="s">
        <v>14</v>
      </c>
      <c r="AQ17" s="3">
        <v>0</v>
      </c>
      <c r="AR17" s="10" t="s">
        <v>4</v>
      </c>
      <c r="AS17" s="4">
        <v>25</v>
      </c>
      <c r="AT17" s="10" t="s">
        <v>10</v>
      </c>
      <c r="AU17" s="4">
        <v>15</v>
      </c>
      <c r="AV17" s="10" t="s">
        <v>11</v>
      </c>
      <c r="AW17" s="5">
        <f t="shared" ref="AW17:AW28" si="6">10-AQ17*1.6/10</f>
        <v>10</v>
      </c>
      <c r="AX17" s="10" t="s">
        <v>12</v>
      </c>
      <c r="AY17" s="4">
        <v>5</v>
      </c>
    </row>
    <row r="18" spans="1:57" ht="20.100000000000001" customHeight="1" x14ac:dyDescent="0.2">
      <c r="AE18" s="31"/>
      <c r="AF18" s="31"/>
      <c r="AG18" s="31"/>
      <c r="AH18" s="31"/>
      <c r="AJ18" s="1">
        <f t="shared" si="1"/>
        <v>1</v>
      </c>
      <c r="AK18" s="2">
        <f t="shared" si="2"/>
        <v>0.24600000000000002</v>
      </c>
      <c r="AL18" s="2">
        <f t="shared" si="3"/>
        <v>0.14749999999999999</v>
      </c>
      <c r="AM18" s="2">
        <f t="shared" si="4"/>
        <v>9.8400000000000001E-2</v>
      </c>
      <c r="AN18" s="2">
        <f t="shared" si="5"/>
        <v>4.9200000000000001E-2</v>
      </c>
      <c r="AP18" s="10"/>
      <c r="AQ18" s="3">
        <v>1</v>
      </c>
      <c r="AR18" s="10"/>
      <c r="AS18" s="5">
        <f t="shared" ref="AS18:AS28" si="7">25-AQ18*4/10</f>
        <v>24.6</v>
      </c>
      <c r="AT18" s="10"/>
      <c r="AU18" s="5">
        <f t="shared" ref="AU18:AU28" si="8">15-(AQ18*2.5/10)</f>
        <v>14.75</v>
      </c>
      <c r="AV18" s="10"/>
      <c r="AW18" s="5">
        <f t="shared" si="6"/>
        <v>9.84</v>
      </c>
      <c r="AX18" s="10"/>
      <c r="AY18" s="5">
        <f t="shared" ref="AY18:AY28" si="9">5-AQ18*0.8/10</f>
        <v>4.92</v>
      </c>
      <c r="BB18" s="25"/>
      <c r="BC18" s="25"/>
      <c r="BD18" s="25"/>
      <c r="BE18" s="25"/>
    </row>
    <row r="19" spans="1:57" ht="20.100000000000001" customHeight="1" x14ac:dyDescent="0.2">
      <c r="A19" s="53" t="s">
        <v>15</v>
      </c>
      <c r="B19" s="53"/>
      <c r="C19" s="53"/>
      <c r="D19" s="53"/>
      <c r="E19" s="53" t="s">
        <v>0</v>
      </c>
      <c r="F19" s="53"/>
      <c r="G19" s="53" t="s">
        <v>16</v>
      </c>
      <c r="H19" s="53"/>
      <c r="I19" s="53"/>
      <c r="J19" s="53"/>
      <c r="K19" s="53" t="s">
        <v>17</v>
      </c>
      <c r="L19" s="53"/>
      <c r="M19" s="53"/>
      <c r="N19" s="53"/>
      <c r="O19" s="53" t="s">
        <v>18</v>
      </c>
      <c r="P19" s="53"/>
      <c r="Q19" s="53"/>
      <c r="R19" s="53"/>
      <c r="AE19" s="31"/>
      <c r="AF19" s="31"/>
      <c r="AG19" s="31"/>
      <c r="AH19" s="31"/>
      <c r="AJ19" s="1">
        <f t="shared" si="1"/>
        <v>2</v>
      </c>
      <c r="AK19" s="2">
        <f t="shared" si="2"/>
        <v>0.24199999999999999</v>
      </c>
      <c r="AL19" s="2">
        <f t="shared" si="3"/>
        <v>0.14499999999999999</v>
      </c>
      <c r="AM19" s="2">
        <f t="shared" si="4"/>
        <v>9.6799999999999997E-2</v>
      </c>
      <c r="AN19" s="2">
        <f t="shared" si="5"/>
        <v>4.8399999999999999E-2</v>
      </c>
      <c r="AP19" s="10"/>
      <c r="AQ19" s="3">
        <v>2</v>
      </c>
      <c r="AR19" s="10"/>
      <c r="AS19" s="5">
        <f t="shared" si="7"/>
        <v>24.2</v>
      </c>
      <c r="AT19" s="10"/>
      <c r="AU19" s="5">
        <f t="shared" si="8"/>
        <v>14.5</v>
      </c>
      <c r="AV19" s="10"/>
      <c r="AW19" s="5">
        <f t="shared" si="6"/>
        <v>9.68</v>
      </c>
      <c r="AX19" s="10"/>
      <c r="AY19" s="5">
        <f t="shared" si="9"/>
        <v>4.84</v>
      </c>
      <c r="BB19" s="25"/>
      <c r="BC19" s="25"/>
      <c r="BD19" s="25"/>
      <c r="BE19" s="25"/>
    </row>
    <row r="20" spans="1:57" ht="20.100000000000001" customHeight="1" thickBot="1" x14ac:dyDescent="0.25">
      <c r="A20" s="54"/>
      <c r="B20" s="54"/>
      <c r="C20" s="54"/>
      <c r="D20" s="54"/>
      <c r="E20" s="55"/>
      <c r="F20" s="55"/>
      <c r="G20" s="34" t="s">
        <v>32</v>
      </c>
      <c r="H20" s="34"/>
      <c r="I20" s="35" t="s">
        <v>33</v>
      </c>
      <c r="J20" s="35"/>
      <c r="K20" s="34" t="s">
        <v>32</v>
      </c>
      <c r="L20" s="34"/>
      <c r="M20" s="35" t="s">
        <v>33</v>
      </c>
      <c r="N20" s="35"/>
      <c r="O20" s="34" t="s">
        <v>32</v>
      </c>
      <c r="P20" s="34"/>
      <c r="Q20" s="35" t="s">
        <v>33</v>
      </c>
      <c r="R20" s="35"/>
      <c r="AE20" s="31"/>
      <c r="AF20" s="31"/>
      <c r="AG20" s="31"/>
      <c r="AH20" s="31"/>
      <c r="AJ20" s="1">
        <f>AQ20</f>
        <v>3</v>
      </c>
      <c r="AK20" s="2">
        <f>AS20/100</f>
        <v>0.23800000000000002</v>
      </c>
      <c r="AL20" s="2">
        <f>AU20/100</f>
        <v>0.14249999999999999</v>
      </c>
      <c r="AM20" s="2">
        <f>AW20/100</f>
        <v>9.5199999999999993E-2</v>
      </c>
      <c r="AN20" s="2">
        <f>AY20/100</f>
        <v>4.7599999999999996E-2</v>
      </c>
      <c r="AP20" s="10"/>
      <c r="AQ20" s="3">
        <v>3</v>
      </c>
      <c r="AR20" s="10"/>
      <c r="AS20" s="5">
        <f>25-AQ20*4/10</f>
        <v>23.8</v>
      </c>
      <c r="AT20" s="10"/>
      <c r="AU20" s="5">
        <f>15-(AQ20*2.5/10)</f>
        <v>14.25</v>
      </c>
      <c r="AV20" s="10"/>
      <c r="AW20" s="5">
        <f>10-AQ20*1.6/10</f>
        <v>9.52</v>
      </c>
      <c r="AX20" s="10"/>
      <c r="AY20" s="5">
        <f>5-AQ20*0.8/10</f>
        <v>4.76</v>
      </c>
      <c r="BB20" s="25"/>
      <c r="BC20" s="25"/>
      <c r="BD20" s="25"/>
      <c r="BE20" s="25"/>
    </row>
    <row r="21" spans="1:57" ht="20.100000000000001" customHeight="1" x14ac:dyDescent="0.2">
      <c r="A21" s="42" t="s">
        <v>19</v>
      </c>
      <c r="B21" s="42"/>
      <c r="C21" s="42"/>
      <c r="D21" s="42"/>
      <c r="E21" s="43">
        <v>0.25</v>
      </c>
      <c r="F21" s="43"/>
      <c r="G21" s="37" t="s">
        <v>34</v>
      </c>
      <c r="H21" s="37"/>
      <c r="I21" s="37"/>
      <c r="J21" s="37"/>
      <c r="K21" s="37" t="s">
        <v>37</v>
      </c>
      <c r="L21" s="37"/>
      <c r="M21" s="37"/>
      <c r="N21" s="37"/>
      <c r="O21" s="37" t="s">
        <v>41</v>
      </c>
      <c r="P21" s="37"/>
      <c r="Q21" s="37"/>
      <c r="R21" s="37"/>
      <c r="AE21" s="31"/>
      <c r="AF21" s="31"/>
      <c r="AG21" s="31"/>
      <c r="AH21" s="31"/>
      <c r="AJ21" s="1">
        <f>AQ21</f>
        <v>4</v>
      </c>
      <c r="AK21" s="2">
        <f>AS21/100</f>
        <v>0.23399999999999999</v>
      </c>
      <c r="AL21" s="2">
        <f>AU21/100</f>
        <v>0.14000000000000001</v>
      </c>
      <c r="AM21" s="2">
        <f>AW21/100</f>
        <v>9.3599999999999989E-2</v>
      </c>
      <c r="AN21" s="2">
        <f>AY21/100</f>
        <v>4.6799999999999994E-2</v>
      </c>
      <c r="AP21" s="10"/>
      <c r="AQ21" s="3">
        <v>4</v>
      </c>
      <c r="AR21" s="10"/>
      <c r="AS21" s="5">
        <f>25-AQ21*4/10</f>
        <v>23.4</v>
      </c>
      <c r="AT21" s="10"/>
      <c r="AU21" s="5">
        <f>15-(AQ21*2.5/10)</f>
        <v>14</v>
      </c>
      <c r="AV21" s="10"/>
      <c r="AW21" s="5">
        <f>10-AQ21*1.6/10</f>
        <v>9.36</v>
      </c>
      <c r="AX21" s="10"/>
      <c r="AY21" s="5">
        <f>5-AQ21*0.8/10</f>
        <v>4.68</v>
      </c>
      <c r="BB21" s="25"/>
      <c r="BC21" s="25"/>
      <c r="BD21" s="25"/>
      <c r="BE21" s="25"/>
    </row>
    <row r="22" spans="1:57" ht="20.100000000000001" customHeight="1" x14ac:dyDescent="0.2">
      <c r="A22" s="42"/>
      <c r="B22" s="42"/>
      <c r="C22" s="42"/>
      <c r="D22" s="42"/>
      <c r="E22" s="43"/>
      <c r="F22" s="43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AE22" s="31"/>
      <c r="AF22" s="31"/>
      <c r="AG22" s="31"/>
      <c r="AH22" s="31"/>
      <c r="AJ22" s="1">
        <f>AQ22</f>
        <v>5</v>
      </c>
      <c r="AK22" s="2">
        <f>AS22/100</f>
        <v>0.23</v>
      </c>
      <c r="AL22" s="2">
        <f>AU22/100</f>
        <v>0.13750000000000001</v>
      </c>
      <c r="AM22" s="2">
        <f>AW22/100</f>
        <v>9.1999999999999998E-2</v>
      </c>
      <c r="AN22" s="2">
        <f>AY22/100</f>
        <v>4.5999999999999999E-2</v>
      </c>
      <c r="AP22" s="10"/>
      <c r="AQ22" s="3">
        <v>5</v>
      </c>
      <c r="AR22" s="10"/>
      <c r="AS22" s="5">
        <f>25-AQ22*4/10</f>
        <v>23</v>
      </c>
      <c r="AT22" s="10"/>
      <c r="AU22" s="5">
        <f>15-(AQ22*2.5/10)</f>
        <v>13.75</v>
      </c>
      <c r="AV22" s="10"/>
      <c r="AW22" s="5">
        <f>10-AQ22*1.6/10</f>
        <v>9.1999999999999993</v>
      </c>
      <c r="AX22" s="10"/>
      <c r="AY22" s="5">
        <f>5-AQ22*0.8/10</f>
        <v>4.5999999999999996</v>
      </c>
      <c r="BB22" s="25"/>
      <c r="BC22" s="25"/>
      <c r="BD22" s="25"/>
      <c r="BE22" s="25"/>
    </row>
    <row r="23" spans="1:57" ht="20.100000000000001" customHeight="1" x14ac:dyDescent="0.2">
      <c r="A23" s="44" t="s">
        <v>20</v>
      </c>
      <c r="B23" s="44"/>
      <c r="C23" s="44"/>
      <c r="D23" s="44"/>
      <c r="E23" s="45">
        <v>0.15</v>
      </c>
      <c r="F23" s="45"/>
      <c r="G23" s="39" t="s">
        <v>45</v>
      </c>
      <c r="H23" s="39"/>
      <c r="I23" s="39"/>
      <c r="J23" s="39"/>
      <c r="K23" s="39" t="s">
        <v>38</v>
      </c>
      <c r="L23" s="39"/>
      <c r="M23" s="39"/>
      <c r="N23" s="39"/>
      <c r="O23" s="39" t="s">
        <v>42</v>
      </c>
      <c r="P23" s="39"/>
      <c r="Q23" s="39"/>
      <c r="R23" s="39"/>
      <c r="AE23" s="31"/>
      <c r="AF23" s="31"/>
      <c r="AG23" s="31"/>
      <c r="AH23" s="31"/>
      <c r="AJ23" s="1">
        <f>AQ23</f>
        <v>6</v>
      </c>
      <c r="AK23" s="2">
        <f>AS23/100</f>
        <v>0.22600000000000001</v>
      </c>
      <c r="AL23" s="2">
        <f>AU23/100</f>
        <v>0.13500000000000001</v>
      </c>
      <c r="AM23" s="2">
        <f>AW23/100</f>
        <v>9.0399999999999994E-2</v>
      </c>
      <c r="AN23" s="2">
        <f>AY23/100</f>
        <v>4.5199999999999997E-2</v>
      </c>
      <c r="AP23" s="10"/>
      <c r="AQ23" s="3">
        <v>6</v>
      </c>
      <c r="AR23" s="10"/>
      <c r="AS23" s="5">
        <f>25-AQ23*4/10</f>
        <v>22.6</v>
      </c>
      <c r="AT23" s="10"/>
      <c r="AU23" s="5">
        <f>15-(AQ23*2.5/10)</f>
        <v>13.5</v>
      </c>
      <c r="AV23" s="10"/>
      <c r="AW23" s="5">
        <f>10-AQ23*1.6/10</f>
        <v>9.0399999999999991</v>
      </c>
      <c r="AX23" s="10"/>
      <c r="AY23" s="5">
        <f>5-AQ23*0.8/10</f>
        <v>4.5199999999999996</v>
      </c>
      <c r="BB23" s="25"/>
      <c r="BC23" s="25"/>
      <c r="BD23" s="25"/>
      <c r="BE23" s="25"/>
    </row>
    <row r="24" spans="1:57" ht="20.100000000000001" customHeight="1" x14ac:dyDescent="0.2">
      <c r="A24" s="44"/>
      <c r="B24" s="44"/>
      <c r="C24" s="44"/>
      <c r="D24" s="44"/>
      <c r="E24" s="45"/>
      <c r="F24" s="45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AE24" s="31"/>
      <c r="AF24" s="31"/>
      <c r="AG24" s="31"/>
      <c r="AH24" s="31"/>
      <c r="AJ24" s="1">
        <f>AQ24</f>
        <v>7</v>
      </c>
      <c r="AK24" s="2">
        <f>AS24/100</f>
        <v>0.222</v>
      </c>
      <c r="AL24" s="2">
        <f>AU24/100</f>
        <v>0.13250000000000001</v>
      </c>
      <c r="AM24" s="2">
        <f>AW24/100</f>
        <v>8.879999999999999E-2</v>
      </c>
      <c r="AN24" s="2">
        <f>AY24/100</f>
        <v>4.4399999999999995E-2</v>
      </c>
      <c r="AP24" s="10"/>
      <c r="AQ24" s="3">
        <v>7</v>
      </c>
      <c r="AR24" s="10"/>
      <c r="AS24" s="5">
        <f>25-AQ24*4/10</f>
        <v>22.2</v>
      </c>
      <c r="AT24" s="10"/>
      <c r="AU24" s="5">
        <f>15-(AQ24*2.5/10)</f>
        <v>13.25</v>
      </c>
      <c r="AV24" s="10"/>
      <c r="AW24" s="5">
        <f>10-AQ24*1.6/10</f>
        <v>8.879999999999999</v>
      </c>
      <c r="AX24" s="10"/>
      <c r="AY24" s="5">
        <f>5-AQ24*0.8/10</f>
        <v>4.4399999999999995</v>
      </c>
      <c r="BB24" s="25"/>
      <c r="BC24" s="25"/>
      <c r="BD24" s="25"/>
      <c r="BE24" s="25"/>
    </row>
    <row r="25" spans="1:57" ht="20.100000000000001" customHeight="1" x14ac:dyDescent="0.2">
      <c r="A25" s="42" t="s">
        <v>21</v>
      </c>
      <c r="B25" s="42"/>
      <c r="C25" s="42"/>
      <c r="D25" s="42"/>
      <c r="E25" s="43">
        <v>0.1</v>
      </c>
      <c r="F25" s="43"/>
      <c r="G25" s="37" t="s">
        <v>35</v>
      </c>
      <c r="H25" s="37"/>
      <c r="I25" s="37"/>
      <c r="J25" s="37"/>
      <c r="K25" s="37" t="s">
        <v>39</v>
      </c>
      <c r="L25" s="37"/>
      <c r="M25" s="37"/>
      <c r="N25" s="37"/>
      <c r="O25" s="37" t="s">
        <v>43</v>
      </c>
      <c r="P25" s="37"/>
      <c r="Q25" s="37"/>
      <c r="R25" s="37"/>
      <c r="AE25" s="31"/>
      <c r="AF25" s="31"/>
      <c r="AG25" s="31"/>
      <c r="AH25" s="31"/>
      <c r="AJ25" s="1">
        <f>AQ25</f>
        <v>8</v>
      </c>
      <c r="AK25" s="2">
        <f>AS25/100</f>
        <v>0.218</v>
      </c>
      <c r="AL25" s="2">
        <f>AU25/100</f>
        <v>0.13</v>
      </c>
      <c r="AM25" s="2">
        <f>AW25/100</f>
        <v>8.72E-2</v>
      </c>
      <c r="AN25" s="2">
        <f>AY25/100</f>
        <v>4.36E-2</v>
      </c>
      <c r="AP25" s="10"/>
      <c r="AQ25" s="3">
        <v>8</v>
      </c>
      <c r="AR25" s="10"/>
      <c r="AS25" s="5">
        <f>25-AQ25*4/10</f>
        <v>21.8</v>
      </c>
      <c r="AT25" s="10"/>
      <c r="AU25" s="5">
        <f>15-(AQ25*2.5/10)</f>
        <v>13</v>
      </c>
      <c r="AV25" s="10"/>
      <c r="AW25" s="5">
        <f>10-AQ25*1.6/10</f>
        <v>8.7200000000000006</v>
      </c>
      <c r="AX25" s="10"/>
      <c r="AY25" s="5">
        <f>5-AQ25*0.8/10</f>
        <v>4.3600000000000003</v>
      </c>
      <c r="BB25" s="25"/>
      <c r="BC25" s="25"/>
      <c r="BD25" s="25"/>
      <c r="BE25" s="25"/>
    </row>
    <row r="26" spans="1:57" ht="20.100000000000001" customHeight="1" x14ac:dyDescent="0.2">
      <c r="A26" s="42"/>
      <c r="B26" s="42"/>
      <c r="C26" s="42"/>
      <c r="D26" s="42"/>
      <c r="E26" s="43"/>
      <c r="F26" s="43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AE26" s="31"/>
      <c r="AF26" s="31"/>
      <c r="AG26" s="31"/>
      <c r="AH26" s="31"/>
      <c r="AJ26" s="1">
        <f>AQ26</f>
        <v>9</v>
      </c>
      <c r="AK26" s="2">
        <f>AS26/100</f>
        <v>0.214</v>
      </c>
      <c r="AL26" s="2">
        <f>AU26/100</f>
        <v>0.1275</v>
      </c>
      <c r="AM26" s="2">
        <f>AW26/100</f>
        <v>8.5600000000000009E-2</v>
      </c>
      <c r="AN26" s="2">
        <f>AY26/100</f>
        <v>4.2800000000000005E-2</v>
      </c>
      <c r="AP26" s="10"/>
      <c r="AQ26" s="3">
        <v>9</v>
      </c>
      <c r="AR26" s="10"/>
      <c r="AS26" s="5">
        <f>25-AQ26*4/10</f>
        <v>21.4</v>
      </c>
      <c r="AT26" s="10"/>
      <c r="AU26" s="5">
        <f>15-(AQ26*2.5/10)</f>
        <v>12.75</v>
      </c>
      <c r="AV26" s="10"/>
      <c r="AW26" s="5">
        <f>10-AQ26*1.6/10</f>
        <v>8.56</v>
      </c>
      <c r="AX26" s="10"/>
      <c r="AY26" s="5">
        <f>5-AQ26*0.8/10</f>
        <v>4.28</v>
      </c>
      <c r="BB26" s="25"/>
      <c r="BC26" s="25"/>
      <c r="BD26" s="25"/>
      <c r="BE26" s="25"/>
    </row>
    <row r="27" spans="1:57" ht="20.100000000000001" customHeight="1" x14ac:dyDescent="0.2">
      <c r="A27" s="44" t="s">
        <v>22</v>
      </c>
      <c r="B27" s="44"/>
      <c r="C27" s="44"/>
      <c r="D27" s="44"/>
      <c r="E27" s="45">
        <v>0.05</v>
      </c>
      <c r="F27" s="45"/>
      <c r="G27" s="39" t="s">
        <v>36</v>
      </c>
      <c r="H27" s="39"/>
      <c r="I27" s="39"/>
      <c r="J27" s="39"/>
      <c r="K27" s="39" t="s">
        <v>40</v>
      </c>
      <c r="L27" s="39"/>
      <c r="M27" s="39"/>
      <c r="N27" s="39"/>
      <c r="O27" s="39" t="s">
        <v>44</v>
      </c>
      <c r="P27" s="39"/>
      <c r="Q27" s="39"/>
      <c r="R27" s="39"/>
      <c r="AE27" s="31">
        <f t="shared" ref="AE27:AE47" si="10">AK27</f>
        <v>0.21</v>
      </c>
      <c r="AF27" s="31">
        <f t="shared" ref="AF27:AF47" si="11">AL27</f>
        <v>0.125</v>
      </c>
      <c r="AG27" s="31">
        <f t="shared" ref="AG27:AG47" si="12">AM27</f>
        <v>8.4000000000000005E-2</v>
      </c>
      <c r="AH27" s="31">
        <f t="shared" ref="AH27:AH47" si="13">AN27</f>
        <v>4.2000000000000003E-2</v>
      </c>
      <c r="AJ27" s="1">
        <f>AQ27</f>
        <v>10</v>
      </c>
      <c r="AK27" s="2">
        <f>AS27/100</f>
        <v>0.21</v>
      </c>
      <c r="AL27" s="2">
        <f>AU27/100</f>
        <v>0.125</v>
      </c>
      <c r="AM27" s="2">
        <f>AW27/100</f>
        <v>8.4000000000000005E-2</v>
      </c>
      <c r="AN27" s="2">
        <f>AY27/100</f>
        <v>4.2000000000000003E-2</v>
      </c>
      <c r="AP27" s="10"/>
      <c r="AQ27" s="3">
        <v>10</v>
      </c>
      <c r="AR27" s="10"/>
      <c r="AS27" s="5">
        <f>25-AQ27*4/10</f>
        <v>21</v>
      </c>
      <c r="AT27" s="10"/>
      <c r="AU27" s="5">
        <f>15-(AQ27*2.5/10)</f>
        <v>12.5</v>
      </c>
      <c r="AV27" s="10"/>
      <c r="AW27" s="5">
        <f>10-AQ27*1.6/10</f>
        <v>8.4</v>
      </c>
      <c r="AX27" s="10"/>
      <c r="AY27" s="5">
        <f>5-AQ27*0.8/10</f>
        <v>4.2</v>
      </c>
      <c r="BB27" s="25"/>
      <c r="BC27" s="25"/>
      <c r="BD27" s="25"/>
      <c r="BE27" s="25"/>
    </row>
    <row r="28" spans="1:57" ht="20.100000000000001" customHeight="1" thickBot="1" x14ac:dyDescent="0.25">
      <c r="A28" s="46"/>
      <c r="B28" s="46"/>
      <c r="C28" s="46"/>
      <c r="D28" s="46"/>
      <c r="E28" s="47"/>
      <c r="F28" s="47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AE28" s="31"/>
      <c r="AF28" s="31"/>
      <c r="AG28" s="31"/>
      <c r="AH28" s="31"/>
      <c r="AJ28" s="1">
        <f>AQ28</f>
        <v>11</v>
      </c>
      <c r="AK28" s="2">
        <f>AS28/100</f>
        <v>0.20199999999999999</v>
      </c>
      <c r="AL28" s="2">
        <f>AU28/100</f>
        <v>0.12029999999999999</v>
      </c>
      <c r="AM28" s="2">
        <f>AW28/100</f>
        <v>8.0799999999999997E-2</v>
      </c>
      <c r="AN28" s="2">
        <f>AY28/100</f>
        <v>4.0399999999999998E-2</v>
      </c>
      <c r="AP28" s="10"/>
      <c r="AQ28" s="3">
        <v>11</v>
      </c>
      <c r="AR28" s="10"/>
      <c r="AS28" s="5">
        <f>21-((AQ28-10)*(8/10))</f>
        <v>20.2</v>
      </c>
      <c r="AT28" s="10"/>
      <c r="AU28" s="5">
        <f>12.5-(AQ28-10)*4.7/10</f>
        <v>12.03</v>
      </c>
      <c r="AV28" s="10"/>
      <c r="AW28" s="5">
        <f>8.4-(AQ28-10)*3.2/10</f>
        <v>8.08</v>
      </c>
      <c r="AX28" s="10"/>
      <c r="AY28" s="5">
        <f>4.2-(AQ28-10)*1.6/10</f>
        <v>4.04</v>
      </c>
      <c r="BB28" s="25"/>
      <c r="BC28" s="25"/>
      <c r="BD28" s="25"/>
      <c r="BE28" s="25"/>
    </row>
    <row r="29" spans="1:57" ht="20.100000000000001" customHeight="1" x14ac:dyDescent="0.2">
      <c r="A29" s="15" t="s">
        <v>23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AE29" s="31"/>
      <c r="AF29" s="31"/>
      <c r="AG29" s="31"/>
      <c r="AH29" s="31"/>
      <c r="AJ29" s="1">
        <f>AQ29</f>
        <v>12</v>
      </c>
      <c r="AK29" s="2">
        <f>AS29/100</f>
        <v>0.19399999999999998</v>
      </c>
      <c r="AL29" s="2">
        <f>AU29/100</f>
        <v>0.11560000000000001</v>
      </c>
      <c r="AM29" s="2">
        <f>AW29/100</f>
        <v>7.7600000000000002E-2</v>
      </c>
      <c r="AN29" s="2">
        <f>AY29/100</f>
        <v>3.8800000000000001E-2</v>
      </c>
      <c r="AP29" s="10"/>
      <c r="AQ29" s="3">
        <v>12</v>
      </c>
      <c r="AR29" s="10"/>
      <c r="AS29" s="5">
        <f>21-((AQ29-10)*(8/10))</f>
        <v>19.399999999999999</v>
      </c>
      <c r="AT29" s="10"/>
      <c r="AU29" s="5">
        <f>12.5-(AQ29-10)*4.7/10</f>
        <v>11.56</v>
      </c>
      <c r="AV29" s="10"/>
      <c r="AW29" s="5">
        <f>8.4-(AQ29-10)*3.2/10</f>
        <v>7.7600000000000007</v>
      </c>
      <c r="AX29" s="10"/>
      <c r="AY29" s="5">
        <f>4.2-(AQ29-10)*1.6/10</f>
        <v>3.8800000000000003</v>
      </c>
      <c r="BB29" s="25"/>
      <c r="BC29" s="25"/>
      <c r="BD29" s="25"/>
      <c r="BE29" s="25"/>
    </row>
    <row r="30" spans="1:57" ht="20.100000000000001" customHeight="1" x14ac:dyDescent="0.2">
      <c r="A30" s="15" t="s">
        <v>27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AE30" s="31"/>
      <c r="AF30" s="31"/>
      <c r="AG30" s="31"/>
      <c r="AH30" s="31"/>
      <c r="AJ30" s="1">
        <f>AQ30</f>
        <v>13</v>
      </c>
      <c r="AK30" s="2">
        <f>AS30/100</f>
        <v>0.18600000000000003</v>
      </c>
      <c r="AL30" s="2">
        <f>AU30/100</f>
        <v>0.1109</v>
      </c>
      <c r="AM30" s="2">
        <f>AW30/100</f>
        <v>7.4400000000000008E-2</v>
      </c>
      <c r="AN30" s="2">
        <f>AY30/100</f>
        <v>3.7200000000000004E-2</v>
      </c>
      <c r="AP30" s="10"/>
      <c r="AQ30" s="3">
        <v>13</v>
      </c>
      <c r="AR30" s="10"/>
      <c r="AS30" s="5">
        <f>21-((AQ30-10)*(8/10))</f>
        <v>18.600000000000001</v>
      </c>
      <c r="AT30" s="10"/>
      <c r="AU30" s="5">
        <f>12.5-(AQ30-10)*4.7/10</f>
        <v>11.09</v>
      </c>
      <c r="AV30" s="10"/>
      <c r="AW30" s="5">
        <f>8.4-(AQ30-10)*3.2/10</f>
        <v>7.44</v>
      </c>
      <c r="AX30" s="10"/>
      <c r="AY30" s="5">
        <f>4.2-(AQ30-10)*1.6/10</f>
        <v>3.72</v>
      </c>
      <c r="BB30" s="25"/>
      <c r="BC30" s="25"/>
      <c r="BD30" s="25"/>
      <c r="BE30" s="25"/>
    </row>
    <row r="31" spans="1:57" ht="20.100000000000001" customHeight="1" x14ac:dyDescent="0.2">
      <c r="AE31" s="31"/>
      <c r="AF31" s="31"/>
      <c r="AG31" s="31"/>
      <c r="AH31" s="31"/>
      <c r="AJ31" s="1">
        <f>AQ31</f>
        <v>14</v>
      </c>
      <c r="AK31" s="2">
        <f>AS31/100</f>
        <v>0.17800000000000002</v>
      </c>
      <c r="AL31" s="2">
        <f>AU31/100</f>
        <v>0.10619999999999999</v>
      </c>
      <c r="AM31" s="2">
        <f>AW31/100</f>
        <v>7.1199999999999999E-2</v>
      </c>
      <c r="AN31" s="2">
        <f>AY31/100</f>
        <v>3.56E-2</v>
      </c>
      <c r="AP31" s="10"/>
      <c r="AQ31" s="3">
        <v>14</v>
      </c>
      <c r="AR31" s="10"/>
      <c r="AS31" s="5">
        <f>21-((AQ31-10)*(8/10))</f>
        <v>17.8</v>
      </c>
      <c r="AT31" s="10"/>
      <c r="AU31" s="5">
        <f>12.5-(AQ31-10)*4.7/10</f>
        <v>10.62</v>
      </c>
      <c r="AV31" s="10"/>
      <c r="AW31" s="5">
        <f>8.4-(AQ31-10)*3.2/10</f>
        <v>7.12</v>
      </c>
      <c r="AX31" s="10"/>
      <c r="AY31" s="5">
        <f>4.2-(AQ31-10)*1.6/10</f>
        <v>3.56</v>
      </c>
      <c r="BB31" s="25"/>
      <c r="BC31" s="25"/>
      <c r="BD31" s="25"/>
      <c r="BE31" s="25"/>
    </row>
    <row r="32" spans="1:57" ht="20.100000000000001" customHeight="1" x14ac:dyDescent="0.2">
      <c r="AE32" s="31"/>
      <c r="AF32" s="31"/>
      <c r="AG32" s="31"/>
      <c r="AH32" s="31"/>
      <c r="AJ32" s="1">
        <f>AQ32</f>
        <v>15</v>
      </c>
      <c r="AK32" s="2">
        <f>AS32/100</f>
        <v>0.17</v>
      </c>
      <c r="AL32" s="2">
        <f>AU32/100</f>
        <v>0.10150000000000001</v>
      </c>
      <c r="AM32" s="2">
        <f>AW32/100</f>
        <v>6.8000000000000005E-2</v>
      </c>
      <c r="AN32" s="2">
        <f>AY32/100</f>
        <v>3.4000000000000002E-2</v>
      </c>
      <c r="AP32" s="10"/>
      <c r="AQ32" s="3">
        <v>15</v>
      </c>
      <c r="AR32" s="10"/>
      <c r="AS32" s="5">
        <f>21-((AQ32-10)*(8/10))</f>
        <v>17</v>
      </c>
      <c r="AT32" s="10"/>
      <c r="AU32" s="5">
        <f>12.5-(AQ32-10)*4.7/10</f>
        <v>10.15</v>
      </c>
      <c r="AV32" s="10"/>
      <c r="AW32" s="5">
        <f>8.4-(AQ32-10)*3.2/10</f>
        <v>6.8000000000000007</v>
      </c>
      <c r="AX32" s="10"/>
      <c r="AY32" s="5">
        <f>4.2-(AQ32-10)*1.6/10</f>
        <v>3.4000000000000004</v>
      </c>
      <c r="BB32" s="25"/>
      <c r="BC32" s="25"/>
      <c r="BD32" s="25"/>
      <c r="BE32" s="25"/>
    </row>
    <row r="33" spans="1:57" ht="20.100000000000001" customHeight="1" x14ac:dyDescent="0.2">
      <c r="AE33" s="31"/>
      <c r="AF33" s="31"/>
      <c r="AG33" s="31"/>
      <c r="AH33" s="31"/>
      <c r="AJ33" s="1">
        <f>AQ33</f>
        <v>16</v>
      </c>
      <c r="AK33" s="2">
        <f>AS33/100</f>
        <v>0.16200000000000001</v>
      </c>
      <c r="AL33" s="2">
        <f>AU33/100</f>
        <v>9.6799999999999997E-2</v>
      </c>
      <c r="AM33" s="2">
        <f>AW33/100</f>
        <v>6.480000000000001E-2</v>
      </c>
      <c r="AN33" s="2">
        <f>AY33/100</f>
        <v>3.2400000000000005E-2</v>
      </c>
      <c r="AP33" s="10"/>
      <c r="AQ33" s="3">
        <v>16</v>
      </c>
      <c r="AR33" s="10"/>
      <c r="AS33" s="5">
        <f>21-((AQ33-10)*(8/10))</f>
        <v>16.2</v>
      </c>
      <c r="AT33" s="10"/>
      <c r="AU33" s="5">
        <f>12.5-(AQ33-10)*4.7/10</f>
        <v>9.68</v>
      </c>
      <c r="AV33" s="10"/>
      <c r="AW33" s="5">
        <f>8.4-(AQ33-10)*3.2/10</f>
        <v>6.48</v>
      </c>
      <c r="AX33" s="10"/>
      <c r="AY33" s="5">
        <f>4.2-(AQ33-10)*1.6/10</f>
        <v>3.24</v>
      </c>
      <c r="BB33" s="25"/>
      <c r="BC33" s="25"/>
      <c r="BD33" s="25"/>
      <c r="BE33" s="25"/>
    </row>
    <row r="34" spans="1:57" ht="20.100000000000001" customHeight="1" x14ac:dyDescent="0.2">
      <c r="A34" s="48" t="s">
        <v>53</v>
      </c>
      <c r="B34" s="48"/>
      <c r="C34" s="49" t="s">
        <v>15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AE34" s="31"/>
      <c r="AF34" s="31"/>
      <c r="AG34" s="31"/>
      <c r="AH34" s="31"/>
      <c r="AJ34" s="1">
        <f>AQ34</f>
        <v>17</v>
      </c>
      <c r="AK34" s="2">
        <f>AS34/100</f>
        <v>0.154</v>
      </c>
      <c r="AL34" s="2">
        <f>AU34/100</f>
        <v>9.2100000000000015E-2</v>
      </c>
      <c r="AM34" s="2">
        <f>AW34/100</f>
        <v>6.1600000000000002E-2</v>
      </c>
      <c r="AN34" s="2">
        <f>AY34/100</f>
        <v>3.0800000000000001E-2</v>
      </c>
      <c r="AP34" s="10"/>
      <c r="AQ34" s="3">
        <v>17</v>
      </c>
      <c r="AR34" s="10"/>
      <c r="AS34" s="5">
        <f>21-((AQ34-10)*(8/10))</f>
        <v>15.399999999999999</v>
      </c>
      <c r="AT34" s="10"/>
      <c r="AU34" s="5">
        <f>12.5-(AQ34-10)*4.7/10</f>
        <v>9.2100000000000009</v>
      </c>
      <c r="AV34" s="10"/>
      <c r="AW34" s="5">
        <f>8.4-(AQ34-10)*3.2/10</f>
        <v>6.16</v>
      </c>
      <c r="AX34" s="10"/>
      <c r="AY34" s="5">
        <f>4.2-(AQ34-10)*1.6/10</f>
        <v>3.08</v>
      </c>
      <c r="BB34" s="25"/>
      <c r="BC34" s="25"/>
      <c r="BD34" s="25"/>
      <c r="BE34" s="25"/>
    </row>
    <row r="35" spans="1:57" ht="20.100000000000001" customHeight="1" x14ac:dyDescent="0.2">
      <c r="A35" s="48"/>
      <c r="B35" s="48"/>
      <c r="C35" s="48" t="str">
        <f>AK16</f>
        <v>Grande estrutura</v>
      </c>
      <c r="D35" s="48"/>
      <c r="E35" s="48"/>
      <c r="F35" s="48"/>
      <c r="G35" s="48" t="str">
        <f>AL16</f>
        <v>Pequena estrutura e residencial de luxo</v>
      </c>
      <c r="H35" s="48"/>
      <c r="I35" s="48"/>
      <c r="J35" s="48"/>
      <c r="K35" s="48" t="str">
        <f>AM16</f>
        <v>Industrial e residencial médio</v>
      </c>
      <c r="L35" s="48"/>
      <c r="M35" s="48"/>
      <c r="N35" s="48"/>
      <c r="O35" s="50" t="str">
        <f>AN16</f>
        <v>Residencial modesto e proletárias</v>
      </c>
      <c r="P35" s="50"/>
      <c r="Q35" s="50"/>
      <c r="R35" s="50"/>
      <c r="AE35" s="31"/>
      <c r="AF35" s="31"/>
      <c r="AG35" s="31"/>
      <c r="AH35" s="31"/>
      <c r="AJ35" s="1">
        <f>AQ35</f>
        <v>18</v>
      </c>
      <c r="AK35" s="2">
        <f>AS35/100</f>
        <v>0.14599999999999999</v>
      </c>
      <c r="AL35" s="2">
        <f>AU35/100</f>
        <v>8.7400000000000005E-2</v>
      </c>
      <c r="AM35" s="2">
        <f>AW35/100</f>
        <v>5.8400000000000001E-2</v>
      </c>
      <c r="AN35" s="2">
        <f>AY35/100</f>
        <v>2.92E-2</v>
      </c>
      <c r="AP35" s="10"/>
      <c r="AQ35" s="3">
        <v>18</v>
      </c>
      <c r="AR35" s="10"/>
      <c r="AS35" s="5">
        <f>21-((AQ35-10)*(8/10))</f>
        <v>14.6</v>
      </c>
      <c r="AT35" s="10"/>
      <c r="AU35" s="5">
        <f>12.5-(AQ35-10)*4.7/10</f>
        <v>8.74</v>
      </c>
      <c r="AV35" s="10"/>
      <c r="AW35" s="5">
        <f>8.4-(AQ35-10)*3.2/10</f>
        <v>5.84</v>
      </c>
      <c r="AX35" s="10"/>
      <c r="AY35" s="5">
        <f>4.2-(AQ35-10)*1.6/10</f>
        <v>2.92</v>
      </c>
      <c r="BB35" s="25"/>
      <c r="BC35" s="25"/>
      <c r="BD35" s="25"/>
      <c r="BE35" s="25"/>
    </row>
    <row r="36" spans="1:57" ht="20.100000000000001" customHeight="1" thickBot="1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  <c r="P36" s="52"/>
      <c r="Q36" s="52"/>
      <c r="R36" s="52"/>
      <c r="AE36" s="31"/>
      <c r="AF36" s="31"/>
      <c r="AG36" s="31"/>
      <c r="AH36" s="31"/>
      <c r="AJ36" s="1">
        <f>AQ36</f>
        <v>19</v>
      </c>
      <c r="AK36" s="2">
        <f>AS36/100</f>
        <v>0.13800000000000001</v>
      </c>
      <c r="AL36" s="2">
        <f>AU36/100</f>
        <v>8.2699999999999996E-2</v>
      </c>
      <c r="AM36" s="2">
        <f>AW36/100</f>
        <v>5.5200000000000006E-2</v>
      </c>
      <c r="AN36" s="2">
        <f>AY36/100</f>
        <v>2.7600000000000003E-2</v>
      </c>
      <c r="AP36" s="10"/>
      <c r="AQ36" s="3">
        <v>19</v>
      </c>
      <c r="AR36" s="10"/>
      <c r="AS36" s="5">
        <f>21-((AQ36-10)*(8/10))</f>
        <v>13.8</v>
      </c>
      <c r="AT36" s="10"/>
      <c r="AU36" s="5">
        <f>12.5-(AQ36-10)*4.7/10</f>
        <v>8.27</v>
      </c>
      <c r="AV36" s="10"/>
      <c r="AW36" s="5">
        <f>8.4-(AQ36-10)*3.2/10</f>
        <v>5.5200000000000005</v>
      </c>
      <c r="AX36" s="10"/>
      <c r="AY36" s="5">
        <f>4.2-(AQ36-10)*1.6/10</f>
        <v>2.7600000000000002</v>
      </c>
      <c r="BB36" s="25"/>
      <c r="BC36" s="25"/>
      <c r="BD36" s="25"/>
      <c r="BE36" s="25"/>
    </row>
    <row r="37" spans="1:57" ht="20.100000000000001" customHeight="1" x14ac:dyDescent="0.2">
      <c r="A37" s="38">
        <v>0</v>
      </c>
      <c r="B37" s="38"/>
      <c r="C37" s="39">
        <f>AK17</f>
        <v>0.25</v>
      </c>
      <c r="D37" s="39"/>
      <c r="E37" s="39"/>
      <c r="F37" s="39"/>
      <c r="G37" s="39">
        <f>AL17</f>
        <v>0.15</v>
      </c>
      <c r="H37" s="39"/>
      <c r="I37" s="39"/>
      <c r="J37" s="39"/>
      <c r="K37" s="39">
        <f>AM17</f>
        <v>0.1</v>
      </c>
      <c r="L37" s="39"/>
      <c r="M37" s="39"/>
      <c r="N37" s="39"/>
      <c r="O37" s="39">
        <f>AN17</f>
        <v>0.05</v>
      </c>
      <c r="P37" s="39"/>
      <c r="Q37" s="39"/>
      <c r="R37" s="39"/>
      <c r="AE37" s="31">
        <f t="shared" si="10"/>
        <v>0.13</v>
      </c>
      <c r="AF37" s="31">
        <f t="shared" si="11"/>
        <v>7.8E-2</v>
      </c>
      <c r="AG37" s="31">
        <f t="shared" si="12"/>
        <v>5.2000000000000005E-2</v>
      </c>
      <c r="AH37" s="31">
        <f t="shared" si="13"/>
        <v>2.6000000000000002E-2</v>
      </c>
      <c r="AJ37" s="1">
        <f>AQ37</f>
        <v>20</v>
      </c>
      <c r="AK37" s="2">
        <f>AS37/100</f>
        <v>0.13</v>
      </c>
      <c r="AL37" s="2">
        <f>AU37/100</f>
        <v>7.8E-2</v>
      </c>
      <c r="AM37" s="2">
        <f>AW37/100</f>
        <v>5.2000000000000005E-2</v>
      </c>
      <c r="AN37" s="2">
        <f>AY37/100</f>
        <v>2.6000000000000002E-2</v>
      </c>
      <c r="AP37" s="10"/>
      <c r="AQ37" s="3">
        <v>20</v>
      </c>
      <c r="AR37" s="10"/>
      <c r="AS37" s="5">
        <f>21-((AQ37-10)*(8/10))</f>
        <v>13</v>
      </c>
      <c r="AT37" s="10"/>
      <c r="AU37" s="5">
        <f>12.5-(AQ37-10)*4.7/10</f>
        <v>7.8</v>
      </c>
      <c r="AV37" s="10"/>
      <c r="AW37" s="5">
        <f>8.4-(AQ37-10)*3.2/10</f>
        <v>5.2</v>
      </c>
      <c r="AX37" s="10"/>
      <c r="AY37" s="5">
        <f>4.2-(AQ37-10)*1.6/10</f>
        <v>2.6</v>
      </c>
      <c r="BB37" s="25"/>
      <c r="BC37" s="25"/>
      <c r="BD37" s="25"/>
      <c r="BE37" s="25"/>
    </row>
    <row r="38" spans="1:57" ht="20.100000000000001" customHeight="1" x14ac:dyDescent="0.2">
      <c r="A38" s="36">
        <v>1</v>
      </c>
      <c r="B38" s="36"/>
      <c r="C38" s="37">
        <f>AK18</f>
        <v>0.24600000000000002</v>
      </c>
      <c r="D38" s="37"/>
      <c r="E38" s="37"/>
      <c r="F38" s="37"/>
      <c r="G38" s="37">
        <f>AL18</f>
        <v>0.14749999999999999</v>
      </c>
      <c r="H38" s="37"/>
      <c r="I38" s="37"/>
      <c r="J38" s="37"/>
      <c r="K38" s="37">
        <f>AM18</f>
        <v>9.8400000000000001E-2</v>
      </c>
      <c r="L38" s="37"/>
      <c r="M38" s="37"/>
      <c r="N38" s="37"/>
      <c r="O38" s="37">
        <f>AN18</f>
        <v>4.9200000000000001E-2</v>
      </c>
      <c r="P38" s="37"/>
      <c r="Q38" s="37"/>
      <c r="R38" s="37"/>
      <c r="AE38" s="31"/>
      <c r="AF38" s="31"/>
      <c r="AG38" s="31"/>
      <c r="AH38" s="31"/>
      <c r="AJ38" s="1">
        <f>AQ38</f>
        <v>21</v>
      </c>
      <c r="AK38" s="2">
        <f>AS38/100</f>
        <v>0.11699999999999999</v>
      </c>
      <c r="AL38" s="2">
        <f>AU38/100</f>
        <v>7.0199999999999999E-2</v>
      </c>
      <c r="AM38" s="2">
        <f>AW38/100</f>
        <v>4.6799999999999994E-2</v>
      </c>
      <c r="AN38" s="2">
        <f>AY38/100</f>
        <v>2.3399999999999997E-2</v>
      </c>
      <c r="AP38" s="10"/>
      <c r="AQ38" s="3">
        <v>21</v>
      </c>
      <c r="AR38" s="10"/>
      <c r="AS38" s="5">
        <f>13-((AQ38-20)*(13/10))</f>
        <v>11.7</v>
      </c>
      <c r="AT38" s="10"/>
      <c r="AU38" s="5">
        <f>7.8-(AQ38-20)*7.8/10</f>
        <v>7.02</v>
      </c>
      <c r="AV38" s="10"/>
      <c r="AW38" s="5">
        <f>5.2-(AQ38-20)*5.2/10</f>
        <v>4.68</v>
      </c>
      <c r="AX38" s="10"/>
      <c r="AY38" s="5">
        <f>2.6-(AQ38-20)*2.6/10</f>
        <v>2.34</v>
      </c>
      <c r="BB38" s="25"/>
      <c r="BC38" s="25"/>
      <c r="BD38" s="25"/>
      <c r="BE38" s="25"/>
    </row>
    <row r="39" spans="1:57" ht="20.100000000000001" customHeight="1" x14ac:dyDescent="0.2">
      <c r="A39" s="38">
        <v>2</v>
      </c>
      <c r="B39" s="38"/>
      <c r="C39" s="39">
        <f>AK19</f>
        <v>0.24199999999999999</v>
      </c>
      <c r="D39" s="39"/>
      <c r="E39" s="39"/>
      <c r="F39" s="39"/>
      <c r="G39" s="39">
        <f>AL19</f>
        <v>0.14499999999999999</v>
      </c>
      <c r="H39" s="39"/>
      <c r="I39" s="39"/>
      <c r="J39" s="39"/>
      <c r="K39" s="39">
        <f>AM19</f>
        <v>9.6799999999999997E-2</v>
      </c>
      <c r="L39" s="39"/>
      <c r="M39" s="39"/>
      <c r="N39" s="39"/>
      <c r="O39" s="39">
        <f>AN19</f>
        <v>4.8399999999999999E-2</v>
      </c>
      <c r="P39" s="39"/>
      <c r="Q39" s="39"/>
      <c r="R39" s="39"/>
      <c r="AE39" s="31"/>
      <c r="AF39" s="31"/>
      <c r="AG39" s="31"/>
      <c r="AH39" s="31"/>
      <c r="AJ39" s="1">
        <f>AQ39</f>
        <v>22</v>
      </c>
      <c r="AK39" s="2">
        <f>AS39/100</f>
        <v>0.10400000000000001</v>
      </c>
      <c r="AL39" s="2">
        <f>AU39/100</f>
        <v>6.2400000000000004E-2</v>
      </c>
      <c r="AM39" s="2">
        <f>AW39/100</f>
        <v>4.1599999999999998E-2</v>
      </c>
      <c r="AN39" s="2">
        <f>AY39/100</f>
        <v>2.0799999999999999E-2</v>
      </c>
      <c r="AP39" s="10"/>
      <c r="AQ39" s="3">
        <v>22</v>
      </c>
      <c r="AR39" s="10"/>
      <c r="AS39" s="5">
        <f>13-((AQ39-20)*(13/10))</f>
        <v>10.4</v>
      </c>
      <c r="AT39" s="10">
        <f>13-((AR39-20)*(13/10))</f>
        <v>39</v>
      </c>
      <c r="AU39" s="5">
        <f>7.8-(AQ39-20)*7.8/10</f>
        <v>6.24</v>
      </c>
      <c r="AV39" s="10">
        <f>13-((AT39-20)*(13/10))</f>
        <v>-11.7</v>
      </c>
      <c r="AW39" s="5">
        <f>5.2-(AQ39-20)*5.2/10</f>
        <v>4.16</v>
      </c>
      <c r="AX39" s="10">
        <f>13-((AV39-20)*(13/10))</f>
        <v>54.21</v>
      </c>
      <c r="AY39" s="5">
        <f>2.6-(AQ39-20)*2.6/10</f>
        <v>2.08</v>
      </c>
      <c r="BB39" s="25"/>
      <c r="BC39" s="25"/>
      <c r="BD39" s="25"/>
      <c r="BE39" s="25"/>
    </row>
    <row r="40" spans="1:57" ht="20.100000000000001" customHeight="1" x14ac:dyDescent="0.2">
      <c r="A40" s="36">
        <v>3</v>
      </c>
      <c r="B40" s="36"/>
      <c r="C40" s="37">
        <f>AK20</f>
        <v>0.23800000000000002</v>
      </c>
      <c r="D40" s="37"/>
      <c r="E40" s="37"/>
      <c r="F40" s="37"/>
      <c r="G40" s="37">
        <f>AL20</f>
        <v>0.14249999999999999</v>
      </c>
      <c r="H40" s="37"/>
      <c r="I40" s="37"/>
      <c r="J40" s="37"/>
      <c r="K40" s="37">
        <f>AM20</f>
        <v>9.5199999999999993E-2</v>
      </c>
      <c r="L40" s="37"/>
      <c r="M40" s="37"/>
      <c r="N40" s="37"/>
      <c r="O40" s="37">
        <f>AN20</f>
        <v>4.7599999999999996E-2</v>
      </c>
      <c r="P40" s="37"/>
      <c r="Q40" s="37"/>
      <c r="R40" s="37"/>
      <c r="AE40" s="31"/>
      <c r="AF40" s="31"/>
      <c r="AG40" s="31"/>
      <c r="AH40" s="31"/>
      <c r="AJ40" s="1">
        <f>AQ40</f>
        <v>23</v>
      </c>
      <c r="AK40" s="2">
        <f>AS40/100</f>
        <v>9.0999999999999998E-2</v>
      </c>
      <c r="AL40" s="2">
        <f>AU40/100</f>
        <v>5.4600000000000003E-2</v>
      </c>
      <c r="AM40" s="2">
        <f>AW40/100</f>
        <v>3.6400000000000002E-2</v>
      </c>
      <c r="AN40" s="2">
        <f>AY40/100</f>
        <v>1.8200000000000001E-2</v>
      </c>
      <c r="AP40" s="10"/>
      <c r="AQ40" s="3">
        <v>23</v>
      </c>
      <c r="AR40" s="10"/>
      <c r="AS40" s="5">
        <f>13-((AQ40-20)*(13/10))</f>
        <v>9.1</v>
      </c>
      <c r="AT40" s="10"/>
      <c r="AU40" s="5">
        <f>7.8-(AQ40-20)*7.8/10</f>
        <v>5.46</v>
      </c>
      <c r="AV40" s="10"/>
      <c r="AW40" s="5">
        <f>5.2-(AQ40-20)*5.2/10</f>
        <v>3.64</v>
      </c>
      <c r="AX40" s="10"/>
      <c r="AY40" s="5">
        <f>2.6-(AQ40-20)*2.6/10</f>
        <v>1.82</v>
      </c>
      <c r="BB40" s="25"/>
      <c r="BC40" s="25"/>
      <c r="BD40" s="25"/>
      <c r="BE40" s="25"/>
    </row>
    <row r="41" spans="1:57" ht="20.100000000000001" customHeight="1" x14ac:dyDescent="0.2">
      <c r="A41" s="38">
        <v>4</v>
      </c>
      <c r="B41" s="38"/>
      <c r="C41" s="39">
        <f>AK21</f>
        <v>0.23399999999999999</v>
      </c>
      <c r="D41" s="39"/>
      <c r="E41" s="39"/>
      <c r="F41" s="39"/>
      <c r="G41" s="39">
        <f>AL21</f>
        <v>0.14000000000000001</v>
      </c>
      <c r="H41" s="39"/>
      <c r="I41" s="39"/>
      <c r="J41" s="39"/>
      <c r="K41" s="39">
        <f>AM21</f>
        <v>9.3599999999999989E-2</v>
      </c>
      <c r="L41" s="39"/>
      <c r="M41" s="39"/>
      <c r="N41" s="39"/>
      <c r="O41" s="39">
        <f>AN21</f>
        <v>4.6799999999999994E-2</v>
      </c>
      <c r="P41" s="39"/>
      <c r="Q41" s="39"/>
      <c r="R41" s="39"/>
      <c r="AE41" s="31"/>
      <c r="AF41" s="31"/>
      <c r="AG41" s="31"/>
      <c r="AH41" s="31"/>
      <c r="AJ41" s="1">
        <f>AQ41</f>
        <v>24</v>
      </c>
      <c r="AK41" s="2">
        <f>AS41/100</f>
        <v>7.8E-2</v>
      </c>
      <c r="AL41" s="2">
        <f>AU41/100</f>
        <v>4.6799999999999994E-2</v>
      </c>
      <c r="AM41" s="2">
        <f>AW41/100</f>
        <v>3.1200000000000002E-2</v>
      </c>
      <c r="AN41" s="2">
        <f>AY41/100</f>
        <v>1.5600000000000001E-2</v>
      </c>
      <c r="AP41" s="10"/>
      <c r="AQ41" s="3">
        <v>24</v>
      </c>
      <c r="AR41" s="10"/>
      <c r="AS41" s="5">
        <f>13-((AQ41-20)*(13/10))</f>
        <v>7.8</v>
      </c>
      <c r="AT41" s="10"/>
      <c r="AU41" s="5">
        <f>7.8-(AQ41-20)*7.8/10</f>
        <v>4.68</v>
      </c>
      <c r="AV41" s="10"/>
      <c r="AW41" s="5">
        <f>5.2-(AQ41-20)*5.2/10</f>
        <v>3.12</v>
      </c>
      <c r="AX41" s="10"/>
      <c r="AY41" s="5">
        <f>2.6-(AQ41-20)*2.6/10</f>
        <v>1.56</v>
      </c>
      <c r="BB41" s="25"/>
      <c r="BC41" s="25"/>
      <c r="BD41" s="25"/>
      <c r="BE41" s="25"/>
    </row>
    <row r="42" spans="1:57" ht="20.100000000000001" customHeight="1" x14ac:dyDescent="0.2">
      <c r="A42" s="36">
        <v>5</v>
      </c>
      <c r="B42" s="36"/>
      <c r="C42" s="37">
        <f>AK22</f>
        <v>0.23</v>
      </c>
      <c r="D42" s="37"/>
      <c r="E42" s="37"/>
      <c r="F42" s="37"/>
      <c r="G42" s="37">
        <f>AL22</f>
        <v>0.13750000000000001</v>
      </c>
      <c r="H42" s="37"/>
      <c r="I42" s="37"/>
      <c r="J42" s="37"/>
      <c r="K42" s="37">
        <f>AM22</f>
        <v>9.1999999999999998E-2</v>
      </c>
      <c r="L42" s="37"/>
      <c r="M42" s="37"/>
      <c r="N42" s="37"/>
      <c r="O42" s="37">
        <f>AN22</f>
        <v>4.5999999999999999E-2</v>
      </c>
      <c r="P42" s="37"/>
      <c r="Q42" s="37"/>
      <c r="R42" s="37"/>
      <c r="AE42" s="31"/>
      <c r="AF42" s="31"/>
      <c r="AG42" s="31"/>
      <c r="AH42" s="31"/>
      <c r="AJ42" s="1">
        <f>AQ42</f>
        <v>25</v>
      </c>
      <c r="AK42" s="2">
        <f>AS42/100</f>
        <v>6.5000000000000002E-2</v>
      </c>
      <c r="AL42" s="2">
        <f>AU42/100</f>
        <v>3.9E-2</v>
      </c>
      <c r="AM42" s="2">
        <f>AW42/100</f>
        <v>2.6000000000000002E-2</v>
      </c>
      <c r="AN42" s="2">
        <f>AY42/100</f>
        <v>1.3000000000000001E-2</v>
      </c>
      <c r="AP42" s="10"/>
      <c r="AQ42" s="3">
        <v>25</v>
      </c>
      <c r="AR42" s="10"/>
      <c r="AS42" s="5">
        <f>13-((AQ42-20)*(13/10))</f>
        <v>6.5</v>
      </c>
      <c r="AT42" s="10"/>
      <c r="AU42" s="5">
        <f>7.8-(AQ42-20)*7.8/10</f>
        <v>3.9</v>
      </c>
      <c r="AV42" s="10"/>
      <c r="AW42" s="5">
        <f>5.2-(AQ42-20)*5.2/10</f>
        <v>2.6</v>
      </c>
      <c r="AX42" s="10"/>
      <c r="AY42" s="5">
        <f>2.6-(AQ42-20)*2.6/10</f>
        <v>1.3</v>
      </c>
      <c r="BB42" s="25"/>
      <c r="BC42" s="25"/>
      <c r="BD42" s="25"/>
      <c r="BE42" s="25"/>
    </row>
    <row r="43" spans="1:57" ht="20.100000000000001" customHeight="1" x14ac:dyDescent="0.2">
      <c r="A43" s="38">
        <v>6</v>
      </c>
      <c r="B43" s="38"/>
      <c r="C43" s="39">
        <f>AK23</f>
        <v>0.22600000000000001</v>
      </c>
      <c r="D43" s="39"/>
      <c r="E43" s="39"/>
      <c r="F43" s="39"/>
      <c r="G43" s="39">
        <f>AL23</f>
        <v>0.13500000000000001</v>
      </c>
      <c r="H43" s="39"/>
      <c r="I43" s="39"/>
      <c r="J43" s="39"/>
      <c r="K43" s="39">
        <f>AM23</f>
        <v>9.0399999999999994E-2</v>
      </c>
      <c r="L43" s="39"/>
      <c r="M43" s="39"/>
      <c r="N43" s="39"/>
      <c r="O43" s="39">
        <f>AN23</f>
        <v>4.5199999999999997E-2</v>
      </c>
      <c r="P43" s="39"/>
      <c r="Q43" s="39"/>
      <c r="R43" s="39"/>
      <c r="AE43" s="31"/>
      <c r="AF43" s="31"/>
      <c r="AG43" s="31"/>
      <c r="AH43" s="31"/>
      <c r="AJ43" s="1">
        <f>AQ43</f>
        <v>26</v>
      </c>
      <c r="AK43" s="2">
        <f>AS43/100</f>
        <v>5.1999999999999991E-2</v>
      </c>
      <c r="AL43" s="2">
        <f>AU43/100</f>
        <v>3.1200000000000002E-2</v>
      </c>
      <c r="AM43" s="2">
        <f>AW43/100</f>
        <v>2.0799999999999999E-2</v>
      </c>
      <c r="AN43" s="2">
        <f>AY43/100</f>
        <v>1.04E-2</v>
      </c>
      <c r="AP43" s="10"/>
      <c r="AQ43" s="3">
        <v>26</v>
      </c>
      <c r="AR43" s="10"/>
      <c r="AS43" s="5">
        <f>13-((AQ43-20)*(13/10))</f>
        <v>5.1999999999999993</v>
      </c>
      <c r="AT43" s="10"/>
      <c r="AU43" s="5">
        <f>7.8-(AQ43-20)*7.8/10</f>
        <v>3.12</v>
      </c>
      <c r="AV43" s="10"/>
      <c r="AW43" s="5">
        <f>5.2-(AQ43-20)*5.2/10</f>
        <v>2.08</v>
      </c>
      <c r="AX43" s="10"/>
      <c r="AY43" s="5">
        <f>2.6-(AQ43-20)*2.6/10</f>
        <v>1.04</v>
      </c>
      <c r="BB43" s="25"/>
      <c r="BC43" s="25"/>
      <c r="BD43" s="25"/>
      <c r="BE43" s="25"/>
    </row>
    <row r="44" spans="1:57" ht="20.100000000000001" customHeight="1" x14ac:dyDescent="0.2">
      <c r="A44" s="36">
        <v>7</v>
      </c>
      <c r="B44" s="36"/>
      <c r="C44" s="37">
        <f>AK24</f>
        <v>0.222</v>
      </c>
      <c r="D44" s="37"/>
      <c r="E44" s="37"/>
      <c r="F44" s="37"/>
      <c r="G44" s="37">
        <f>AL24</f>
        <v>0.13250000000000001</v>
      </c>
      <c r="H44" s="37"/>
      <c r="I44" s="37"/>
      <c r="J44" s="37"/>
      <c r="K44" s="37">
        <f>AM24</f>
        <v>8.879999999999999E-2</v>
      </c>
      <c r="L44" s="37"/>
      <c r="M44" s="37"/>
      <c r="N44" s="37"/>
      <c r="O44" s="37">
        <f>AN24</f>
        <v>4.4399999999999995E-2</v>
      </c>
      <c r="P44" s="37"/>
      <c r="Q44" s="37"/>
      <c r="R44" s="37"/>
      <c r="AE44" s="31"/>
      <c r="AF44" s="31"/>
      <c r="AG44" s="31"/>
      <c r="AH44" s="31"/>
      <c r="AJ44" s="1">
        <f>AQ44</f>
        <v>27</v>
      </c>
      <c r="AK44" s="2">
        <f>AS44/100</f>
        <v>3.9000000000000007E-2</v>
      </c>
      <c r="AL44" s="2">
        <f>AU44/100</f>
        <v>2.3399999999999997E-2</v>
      </c>
      <c r="AM44" s="2">
        <f>AW44/100</f>
        <v>1.5600000000000004E-2</v>
      </c>
      <c r="AN44" s="2">
        <f>AY44/100</f>
        <v>7.8000000000000022E-3</v>
      </c>
      <c r="AP44" s="10"/>
      <c r="AQ44" s="3">
        <v>27</v>
      </c>
      <c r="AR44" s="10"/>
      <c r="AS44" s="5">
        <f>13-((AQ44-20)*(13/10))</f>
        <v>3.9000000000000004</v>
      </c>
      <c r="AT44" s="10"/>
      <c r="AU44" s="5">
        <f>7.8-(AQ44-20)*7.8/10</f>
        <v>2.34</v>
      </c>
      <c r="AV44" s="10"/>
      <c r="AW44" s="5">
        <f>5.2-(AQ44-20)*5.2/10</f>
        <v>1.5600000000000005</v>
      </c>
      <c r="AX44" s="10"/>
      <c r="AY44" s="5">
        <f>2.6-(AQ44-20)*2.6/10</f>
        <v>0.78000000000000025</v>
      </c>
      <c r="BB44" s="25"/>
      <c r="BC44" s="25"/>
      <c r="BD44" s="25"/>
      <c r="BE44" s="25"/>
    </row>
    <row r="45" spans="1:57" ht="20.100000000000001" customHeight="1" x14ac:dyDescent="0.2">
      <c r="A45" s="38">
        <v>8</v>
      </c>
      <c r="B45" s="38"/>
      <c r="C45" s="39">
        <f>AK25</f>
        <v>0.218</v>
      </c>
      <c r="D45" s="39"/>
      <c r="E45" s="39"/>
      <c r="F45" s="39"/>
      <c r="G45" s="39">
        <f>AL25</f>
        <v>0.13</v>
      </c>
      <c r="H45" s="39"/>
      <c r="I45" s="39"/>
      <c r="J45" s="39"/>
      <c r="K45" s="39">
        <f>AM25</f>
        <v>8.72E-2</v>
      </c>
      <c r="L45" s="39"/>
      <c r="M45" s="39"/>
      <c r="N45" s="39"/>
      <c r="O45" s="39">
        <f>AN25</f>
        <v>4.36E-2</v>
      </c>
      <c r="P45" s="39"/>
      <c r="Q45" s="39"/>
      <c r="R45" s="39"/>
      <c r="AE45" s="31"/>
      <c r="AF45" s="31"/>
      <c r="AG45" s="31"/>
      <c r="AH45" s="31"/>
      <c r="AJ45" s="1">
        <f>AQ45</f>
        <v>28</v>
      </c>
      <c r="AK45" s="2">
        <f>AS45/100</f>
        <v>2.5999999999999995E-2</v>
      </c>
      <c r="AL45" s="2">
        <f>AU45/100</f>
        <v>1.5599999999999996E-2</v>
      </c>
      <c r="AM45" s="2">
        <f>AW45/100</f>
        <v>1.04E-2</v>
      </c>
      <c r="AN45" s="2">
        <f>AY45/100</f>
        <v>5.1999999999999998E-3</v>
      </c>
      <c r="AP45" s="10"/>
      <c r="AQ45" s="3">
        <v>28</v>
      </c>
      <c r="AR45" s="10"/>
      <c r="AS45" s="5">
        <f>13-((AQ45-20)*(13/10))</f>
        <v>2.5999999999999996</v>
      </c>
      <c r="AT45" s="10"/>
      <c r="AU45" s="5">
        <f>7.8-(AQ45-20)*7.8/10</f>
        <v>1.5599999999999996</v>
      </c>
      <c r="AV45" s="10"/>
      <c r="AW45" s="5">
        <f>5.2-(AQ45-20)*5.2/10</f>
        <v>1.04</v>
      </c>
      <c r="AX45" s="10"/>
      <c r="AY45" s="5">
        <f>2.6-(AQ45-20)*2.6/10</f>
        <v>0.52</v>
      </c>
      <c r="BB45" s="25"/>
      <c r="BC45" s="25"/>
      <c r="BD45" s="25"/>
      <c r="BE45" s="25"/>
    </row>
    <row r="46" spans="1:57" ht="20.100000000000001" customHeight="1" x14ac:dyDescent="0.2">
      <c r="A46" s="36">
        <v>9</v>
      </c>
      <c r="B46" s="36"/>
      <c r="C46" s="37">
        <f>AK26</f>
        <v>0.214</v>
      </c>
      <c r="D46" s="37"/>
      <c r="E46" s="37"/>
      <c r="F46" s="37"/>
      <c r="G46" s="37">
        <f>AL26</f>
        <v>0.1275</v>
      </c>
      <c r="H46" s="37"/>
      <c r="I46" s="37"/>
      <c r="J46" s="37"/>
      <c r="K46" s="37">
        <f>AM26</f>
        <v>8.5600000000000009E-2</v>
      </c>
      <c r="L46" s="37"/>
      <c r="M46" s="37"/>
      <c r="N46" s="37"/>
      <c r="O46" s="37">
        <f>AN26</f>
        <v>4.2800000000000005E-2</v>
      </c>
      <c r="P46" s="37"/>
      <c r="Q46" s="37"/>
      <c r="R46" s="37"/>
      <c r="AE46" s="31"/>
      <c r="AF46" s="31"/>
      <c r="AG46" s="31"/>
      <c r="AH46" s="31"/>
      <c r="AJ46" s="1">
        <f>AQ46</f>
        <v>29</v>
      </c>
      <c r="AK46" s="2">
        <f>AS46/100</f>
        <v>1.2999999999999989E-2</v>
      </c>
      <c r="AL46" s="2">
        <f>AU46/100</f>
        <v>7.7999999999999936E-3</v>
      </c>
      <c r="AM46" s="2">
        <f>AW46/100</f>
        <v>5.1999999999999954E-3</v>
      </c>
      <c r="AN46" s="2">
        <f>AY46/100</f>
        <v>2.5999999999999977E-3</v>
      </c>
      <c r="AP46" s="10"/>
      <c r="AQ46" s="3">
        <v>29</v>
      </c>
      <c r="AR46" s="10"/>
      <c r="AS46" s="5">
        <f>13-((AQ46-20)*(13/10))</f>
        <v>1.2999999999999989</v>
      </c>
      <c r="AT46" s="10"/>
      <c r="AU46" s="5">
        <f>7.8-(AQ46-20)*7.8/10</f>
        <v>0.77999999999999936</v>
      </c>
      <c r="AV46" s="10"/>
      <c r="AW46" s="5">
        <f>5.2-(AQ46-20)*5.2/10</f>
        <v>0.51999999999999957</v>
      </c>
      <c r="AX46" s="10"/>
      <c r="AY46" s="5">
        <f>2.6-(AQ46-20)*2.6/10</f>
        <v>0.25999999999999979</v>
      </c>
      <c r="BB46" s="25"/>
      <c r="BC46" s="25"/>
      <c r="BD46" s="25"/>
      <c r="BE46" s="25"/>
    </row>
    <row r="47" spans="1:57" ht="20.100000000000001" customHeight="1" x14ac:dyDescent="0.2">
      <c r="A47" s="38">
        <v>10</v>
      </c>
      <c r="B47" s="38"/>
      <c r="C47" s="39">
        <f>AK27</f>
        <v>0.21</v>
      </c>
      <c r="D47" s="39"/>
      <c r="E47" s="39"/>
      <c r="F47" s="39"/>
      <c r="G47" s="39">
        <f>AL27</f>
        <v>0.125</v>
      </c>
      <c r="H47" s="39"/>
      <c r="I47" s="39"/>
      <c r="J47" s="39"/>
      <c r="K47" s="39">
        <f>AM27</f>
        <v>8.4000000000000005E-2</v>
      </c>
      <c r="L47" s="39"/>
      <c r="M47" s="39"/>
      <c r="N47" s="39"/>
      <c r="O47" s="39">
        <f>AN27</f>
        <v>4.2000000000000003E-2</v>
      </c>
      <c r="P47" s="39"/>
      <c r="Q47" s="39"/>
      <c r="R47" s="39"/>
      <c r="AE47" s="31">
        <f t="shared" si="10"/>
        <v>0</v>
      </c>
      <c r="AF47" s="31">
        <f t="shared" si="11"/>
        <v>0</v>
      </c>
      <c r="AG47" s="31">
        <f t="shared" si="12"/>
        <v>0</v>
      </c>
      <c r="AH47" s="31">
        <f t="shared" si="13"/>
        <v>0</v>
      </c>
      <c r="AJ47" s="1">
        <f>AQ47</f>
        <v>30</v>
      </c>
      <c r="AK47" s="2">
        <f>AS47/100</f>
        <v>0</v>
      </c>
      <c r="AL47" s="2">
        <f>AU47/100</f>
        <v>0</v>
      </c>
      <c r="AM47" s="2">
        <f>AW47/100</f>
        <v>0</v>
      </c>
      <c r="AN47" s="2">
        <f>AY47/100</f>
        <v>0</v>
      </c>
      <c r="AP47" s="10"/>
      <c r="AQ47" s="3">
        <v>30</v>
      </c>
      <c r="AR47" s="10"/>
      <c r="AS47" s="5">
        <f>13-((AQ47-20)*(13/10))</f>
        <v>0</v>
      </c>
      <c r="AT47" s="10"/>
      <c r="AU47" s="5">
        <f>7.8-(AQ47-20)*7.8/10</f>
        <v>0</v>
      </c>
      <c r="AV47" s="10"/>
      <c r="AW47" s="5">
        <f>5.2-(AQ47-20)*5.2/10</f>
        <v>0</v>
      </c>
      <c r="AX47" s="10"/>
      <c r="AY47" s="5">
        <f>2.6-(AQ47-20)*2.6/10</f>
        <v>0</v>
      </c>
      <c r="BB47" s="25"/>
      <c r="BC47" s="25"/>
      <c r="BD47" s="25"/>
      <c r="BE47" s="25"/>
    </row>
    <row r="48" spans="1:57" ht="20.100000000000001" customHeight="1" x14ac:dyDescent="0.2">
      <c r="A48" s="36">
        <v>11</v>
      </c>
      <c r="B48" s="36"/>
      <c r="C48" s="37">
        <f>AK28</f>
        <v>0.20199999999999999</v>
      </c>
      <c r="D48" s="37"/>
      <c r="E48" s="37"/>
      <c r="F48" s="37"/>
      <c r="G48" s="37">
        <f>AL28</f>
        <v>0.12029999999999999</v>
      </c>
      <c r="H48" s="37"/>
      <c r="I48" s="37"/>
      <c r="J48" s="37"/>
      <c r="K48" s="37">
        <f>AM28</f>
        <v>8.0799999999999997E-2</v>
      </c>
      <c r="L48" s="37"/>
      <c r="M48" s="37"/>
      <c r="N48" s="37"/>
      <c r="O48" s="37">
        <f>AN28</f>
        <v>4.0399999999999998E-2</v>
      </c>
      <c r="P48" s="37"/>
      <c r="Q48" s="37"/>
      <c r="R48" s="37"/>
      <c r="AJ48" s="1">
        <f>AJ47+1</f>
        <v>31</v>
      </c>
      <c r="AK48" s="2">
        <f>$AK$47</f>
        <v>0</v>
      </c>
      <c r="AL48" s="2">
        <f>$AL$47</f>
        <v>0</v>
      </c>
      <c r="AM48" s="2">
        <f>$AM$47</f>
        <v>0</v>
      </c>
      <c r="AN48" s="2">
        <f>$AN$47</f>
        <v>0</v>
      </c>
      <c r="AP48" s="32"/>
      <c r="AR48" s="33"/>
      <c r="AT48" s="33"/>
      <c r="AV48" s="33"/>
      <c r="AX48" s="33"/>
      <c r="BB48" s="25"/>
      <c r="BC48" s="25"/>
      <c r="BD48" s="25"/>
      <c r="BE48" s="25"/>
    </row>
    <row r="49" spans="1:40" ht="20.100000000000001" customHeight="1" x14ac:dyDescent="0.2">
      <c r="A49" s="38">
        <v>12</v>
      </c>
      <c r="B49" s="38"/>
      <c r="C49" s="39">
        <f>AK29</f>
        <v>0.19399999999999998</v>
      </c>
      <c r="D49" s="39"/>
      <c r="E49" s="39"/>
      <c r="F49" s="39"/>
      <c r="G49" s="39">
        <f>AL29</f>
        <v>0.11560000000000001</v>
      </c>
      <c r="H49" s="39"/>
      <c r="I49" s="39"/>
      <c r="J49" s="39"/>
      <c r="K49" s="39">
        <f>AM29</f>
        <v>7.7600000000000002E-2</v>
      </c>
      <c r="L49" s="39"/>
      <c r="M49" s="39"/>
      <c r="N49" s="39"/>
      <c r="O49" s="39">
        <f>AN29</f>
        <v>3.8800000000000001E-2</v>
      </c>
      <c r="P49" s="39"/>
      <c r="Q49" s="39"/>
      <c r="R49" s="39"/>
      <c r="AJ49" s="1">
        <f>AJ48+1</f>
        <v>32</v>
      </c>
      <c r="AK49" s="2">
        <f>$AK$47</f>
        <v>0</v>
      </c>
      <c r="AL49" s="2">
        <f>$AL$47</f>
        <v>0</v>
      </c>
      <c r="AM49" s="2">
        <f>$AM$47</f>
        <v>0</v>
      </c>
      <c r="AN49" s="2">
        <f>$AN$47</f>
        <v>0</v>
      </c>
    </row>
    <row r="50" spans="1:40" ht="20.100000000000001" customHeight="1" x14ac:dyDescent="0.2">
      <c r="A50" s="36">
        <v>13</v>
      </c>
      <c r="B50" s="36"/>
      <c r="C50" s="37">
        <f>AK30</f>
        <v>0.18600000000000003</v>
      </c>
      <c r="D50" s="37"/>
      <c r="E50" s="37"/>
      <c r="F50" s="37"/>
      <c r="G50" s="37">
        <f>AL30</f>
        <v>0.1109</v>
      </c>
      <c r="H50" s="37"/>
      <c r="I50" s="37"/>
      <c r="J50" s="37"/>
      <c r="K50" s="37">
        <f>AM30</f>
        <v>7.4400000000000008E-2</v>
      </c>
      <c r="L50" s="37"/>
      <c r="M50" s="37"/>
      <c r="N50" s="37"/>
      <c r="O50" s="37">
        <f>AN30</f>
        <v>3.7200000000000004E-2</v>
      </c>
      <c r="P50" s="37"/>
      <c r="Q50" s="37"/>
      <c r="R50" s="37"/>
      <c r="AJ50" s="1">
        <f>AJ49+1</f>
        <v>33</v>
      </c>
      <c r="AK50" s="2">
        <f>$AK$47</f>
        <v>0</v>
      </c>
      <c r="AL50" s="2">
        <f>$AL$47</f>
        <v>0</v>
      </c>
      <c r="AM50" s="2">
        <f>$AM$47</f>
        <v>0</v>
      </c>
      <c r="AN50" s="2">
        <f>$AN$47</f>
        <v>0</v>
      </c>
    </row>
    <row r="51" spans="1:40" ht="20.100000000000001" customHeight="1" x14ac:dyDescent="0.2">
      <c r="A51" s="38">
        <v>14</v>
      </c>
      <c r="B51" s="38"/>
      <c r="C51" s="39">
        <f>AK31</f>
        <v>0.17800000000000002</v>
      </c>
      <c r="D51" s="39"/>
      <c r="E51" s="39"/>
      <c r="F51" s="39"/>
      <c r="G51" s="39">
        <f>AL31</f>
        <v>0.10619999999999999</v>
      </c>
      <c r="H51" s="39"/>
      <c r="I51" s="39"/>
      <c r="J51" s="39"/>
      <c r="K51" s="39">
        <f>AM31</f>
        <v>7.1199999999999999E-2</v>
      </c>
      <c r="L51" s="39"/>
      <c r="M51" s="39"/>
      <c r="N51" s="39"/>
      <c r="O51" s="39">
        <f>AN31</f>
        <v>3.56E-2</v>
      </c>
      <c r="P51" s="39"/>
      <c r="Q51" s="39"/>
      <c r="R51" s="39"/>
      <c r="AJ51" s="1">
        <f>AJ50+1</f>
        <v>34</v>
      </c>
      <c r="AK51" s="2">
        <f>$AK$47</f>
        <v>0</v>
      </c>
      <c r="AL51" s="2">
        <f>$AL$47</f>
        <v>0</v>
      </c>
      <c r="AM51" s="2">
        <f>$AM$47</f>
        <v>0</v>
      </c>
      <c r="AN51" s="2">
        <f>$AN$47</f>
        <v>0</v>
      </c>
    </row>
    <row r="52" spans="1:40" ht="20.100000000000001" customHeight="1" x14ac:dyDescent="0.2">
      <c r="A52" s="36">
        <v>15</v>
      </c>
      <c r="B52" s="36"/>
      <c r="C52" s="37">
        <f>AK32</f>
        <v>0.17</v>
      </c>
      <c r="D52" s="37"/>
      <c r="E52" s="37"/>
      <c r="F52" s="37"/>
      <c r="G52" s="37">
        <f>AL32</f>
        <v>0.10150000000000001</v>
      </c>
      <c r="H52" s="37"/>
      <c r="I52" s="37"/>
      <c r="J52" s="37"/>
      <c r="K52" s="37">
        <f>AM32</f>
        <v>6.8000000000000005E-2</v>
      </c>
      <c r="L52" s="37"/>
      <c r="M52" s="37"/>
      <c r="N52" s="37"/>
      <c r="O52" s="37">
        <f>AN32</f>
        <v>3.4000000000000002E-2</v>
      </c>
      <c r="P52" s="37"/>
      <c r="Q52" s="37"/>
      <c r="R52" s="37"/>
      <c r="AJ52" s="1">
        <f>AJ51+1</f>
        <v>35</v>
      </c>
      <c r="AK52" s="2">
        <f>$AK$47</f>
        <v>0</v>
      </c>
      <c r="AL52" s="2">
        <f>$AL$47</f>
        <v>0</v>
      </c>
      <c r="AM52" s="2">
        <f>$AM$47</f>
        <v>0</v>
      </c>
      <c r="AN52" s="2">
        <f>$AN$47</f>
        <v>0</v>
      </c>
    </row>
    <row r="53" spans="1:40" ht="20.100000000000001" customHeight="1" x14ac:dyDescent="0.2">
      <c r="A53" s="38">
        <v>16</v>
      </c>
      <c r="B53" s="38"/>
      <c r="C53" s="39">
        <f>AK33</f>
        <v>0.16200000000000001</v>
      </c>
      <c r="D53" s="39"/>
      <c r="E53" s="39"/>
      <c r="F53" s="39"/>
      <c r="G53" s="39">
        <f>AL33</f>
        <v>9.6799999999999997E-2</v>
      </c>
      <c r="H53" s="39"/>
      <c r="I53" s="39"/>
      <c r="J53" s="39"/>
      <c r="K53" s="39">
        <f>AM33</f>
        <v>6.480000000000001E-2</v>
      </c>
      <c r="L53" s="39"/>
      <c r="M53" s="39"/>
      <c r="N53" s="39"/>
      <c r="O53" s="39">
        <f>AN33</f>
        <v>3.2400000000000005E-2</v>
      </c>
      <c r="P53" s="39"/>
      <c r="Q53" s="39"/>
      <c r="R53" s="39"/>
      <c r="AJ53" s="1">
        <f>AJ52+1</f>
        <v>36</v>
      </c>
      <c r="AK53" s="2">
        <f>$AK$47</f>
        <v>0</v>
      </c>
      <c r="AL53" s="2">
        <f>$AL$47</f>
        <v>0</v>
      </c>
      <c r="AM53" s="2">
        <f>$AM$47</f>
        <v>0</v>
      </c>
      <c r="AN53" s="2">
        <f>$AN$47</f>
        <v>0</v>
      </c>
    </row>
    <row r="54" spans="1:40" ht="20.100000000000001" customHeight="1" x14ac:dyDescent="0.2">
      <c r="A54" s="36">
        <v>17</v>
      </c>
      <c r="B54" s="36"/>
      <c r="C54" s="37">
        <f>AK34</f>
        <v>0.154</v>
      </c>
      <c r="D54" s="37"/>
      <c r="E54" s="37"/>
      <c r="F54" s="37"/>
      <c r="G54" s="37">
        <f>AL34</f>
        <v>9.2100000000000015E-2</v>
      </c>
      <c r="H54" s="37"/>
      <c r="I54" s="37"/>
      <c r="J54" s="37"/>
      <c r="K54" s="37">
        <f>AM34</f>
        <v>6.1600000000000002E-2</v>
      </c>
      <c r="L54" s="37"/>
      <c r="M54" s="37"/>
      <c r="N54" s="37"/>
      <c r="O54" s="37">
        <f>AN34</f>
        <v>3.0800000000000001E-2</v>
      </c>
      <c r="P54" s="37"/>
      <c r="Q54" s="37"/>
      <c r="R54" s="37"/>
      <c r="AJ54" s="1">
        <f>AJ53+1</f>
        <v>37</v>
      </c>
      <c r="AK54" s="2">
        <f>$AK$47</f>
        <v>0</v>
      </c>
      <c r="AL54" s="2">
        <f>$AL$47</f>
        <v>0</v>
      </c>
      <c r="AM54" s="2">
        <f>$AM$47</f>
        <v>0</v>
      </c>
      <c r="AN54" s="2">
        <f>$AN$47</f>
        <v>0</v>
      </c>
    </row>
    <row r="55" spans="1:40" ht="20.100000000000001" customHeight="1" x14ac:dyDescent="0.2">
      <c r="A55" s="38">
        <v>18</v>
      </c>
      <c r="B55" s="38"/>
      <c r="C55" s="39">
        <f>AK35</f>
        <v>0.14599999999999999</v>
      </c>
      <c r="D55" s="39"/>
      <c r="E55" s="39"/>
      <c r="F55" s="39"/>
      <c r="G55" s="39">
        <f>AL35</f>
        <v>8.7400000000000005E-2</v>
      </c>
      <c r="H55" s="39"/>
      <c r="I55" s="39"/>
      <c r="J55" s="39"/>
      <c r="K55" s="39">
        <f>AM35</f>
        <v>5.8400000000000001E-2</v>
      </c>
      <c r="L55" s="39"/>
      <c r="M55" s="39"/>
      <c r="N55" s="39"/>
      <c r="O55" s="39">
        <f>AN35</f>
        <v>2.92E-2</v>
      </c>
      <c r="P55" s="39"/>
      <c r="Q55" s="39"/>
      <c r="R55" s="39"/>
      <c r="AJ55" s="1">
        <f>AJ54+1</f>
        <v>38</v>
      </c>
      <c r="AK55" s="2">
        <f>$AK$47</f>
        <v>0</v>
      </c>
      <c r="AL55" s="2">
        <f>$AL$47</f>
        <v>0</v>
      </c>
      <c r="AM55" s="2">
        <f>$AM$47</f>
        <v>0</v>
      </c>
      <c r="AN55" s="2">
        <f>$AN$47</f>
        <v>0</v>
      </c>
    </row>
    <row r="56" spans="1:40" ht="20.100000000000001" customHeight="1" x14ac:dyDescent="0.2">
      <c r="A56" s="36">
        <v>19</v>
      </c>
      <c r="B56" s="36"/>
      <c r="C56" s="37">
        <f>AK36</f>
        <v>0.13800000000000001</v>
      </c>
      <c r="D56" s="37"/>
      <c r="E56" s="37"/>
      <c r="F56" s="37"/>
      <c r="G56" s="37">
        <f>AL36</f>
        <v>8.2699999999999996E-2</v>
      </c>
      <c r="H56" s="37"/>
      <c r="I56" s="37"/>
      <c r="J56" s="37"/>
      <c r="K56" s="37">
        <f>AM36</f>
        <v>5.5200000000000006E-2</v>
      </c>
      <c r="L56" s="37"/>
      <c r="M56" s="37"/>
      <c r="N56" s="37"/>
      <c r="O56" s="37">
        <f>AN36</f>
        <v>2.7600000000000003E-2</v>
      </c>
      <c r="P56" s="37"/>
      <c r="Q56" s="37"/>
      <c r="R56" s="37"/>
      <c r="AJ56" s="1">
        <f>AJ55+1</f>
        <v>39</v>
      </c>
      <c r="AK56" s="2">
        <f>$AK$47</f>
        <v>0</v>
      </c>
      <c r="AL56" s="2">
        <f>$AL$47</f>
        <v>0</v>
      </c>
      <c r="AM56" s="2">
        <f>$AM$47</f>
        <v>0</v>
      </c>
      <c r="AN56" s="2">
        <f>$AN$47</f>
        <v>0</v>
      </c>
    </row>
    <row r="57" spans="1:40" ht="20.100000000000001" customHeight="1" x14ac:dyDescent="0.2">
      <c r="A57" s="38">
        <v>20</v>
      </c>
      <c r="B57" s="38"/>
      <c r="C57" s="39">
        <f>AK37</f>
        <v>0.13</v>
      </c>
      <c r="D57" s="39"/>
      <c r="E57" s="39"/>
      <c r="F57" s="39"/>
      <c r="G57" s="39">
        <f>AL37</f>
        <v>7.8E-2</v>
      </c>
      <c r="H57" s="39"/>
      <c r="I57" s="39"/>
      <c r="J57" s="39"/>
      <c r="K57" s="39">
        <f>AM37</f>
        <v>5.2000000000000005E-2</v>
      </c>
      <c r="L57" s="39"/>
      <c r="M57" s="39"/>
      <c r="N57" s="39"/>
      <c r="O57" s="39">
        <f>AN37</f>
        <v>2.6000000000000002E-2</v>
      </c>
      <c r="P57" s="39"/>
      <c r="Q57" s="39"/>
      <c r="R57" s="39"/>
      <c r="AJ57" s="1">
        <f>AJ56+1</f>
        <v>40</v>
      </c>
      <c r="AK57" s="2">
        <f>$AK$47</f>
        <v>0</v>
      </c>
      <c r="AL57" s="2">
        <f>$AL$47</f>
        <v>0</v>
      </c>
      <c r="AM57" s="2">
        <f>$AM$47</f>
        <v>0</v>
      </c>
      <c r="AN57" s="2">
        <f>$AN$47</f>
        <v>0</v>
      </c>
    </row>
    <row r="58" spans="1:40" ht="20.100000000000001" customHeight="1" x14ac:dyDescent="0.2">
      <c r="A58" s="36">
        <v>21</v>
      </c>
      <c r="B58" s="36"/>
      <c r="C58" s="37">
        <f>AK38</f>
        <v>0.11699999999999999</v>
      </c>
      <c r="D58" s="37"/>
      <c r="E58" s="37"/>
      <c r="F58" s="37"/>
      <c r="G58" s="37">
        <f>AL38</f>
        <v>7.0199999999999999E-2</v>
      </c>
      <c r="H58" s="37"/>
      <c r="I58" s="37"/>
      <c r="J58" s="37"/>
      <c r="K58" s="37">
        <f>AM38</f>
        <v>4.6799999999999994E-2</v>
      </c>
      <c r="L58" s="37"/>
      <c r="M58" s="37"/>
      <c r="N58" s="37"/>
      <c r="O58" s="37">
        <f>AN38</f>
        <v>2.3399999999999997E-2</v>
      </c>
      <c r="P58" s="37"/>
      <c r="Q58" s="37"/>
      <c r="R58" s="37"/>
      <c r="AJ58" s="1">
        <f>AJ57+1</f>
        <v>41</v>
      </c>
      <c r="AK58" s="2">
        <f>$AK$47</f>
        <v>0</v>
      </c>
      <c r="AL58" s="2">
        <f>$AL$47</f>
        <v>0</v>
      </c>
      <c r="AM58" s="2">
        <f>$AM$47</f>
        <v>0</v>
      </c>
      <c r="AN58" s="2">
        <f>$AN$47</f>
        <v>0</v>
      </c>
    </row>
    <row r="59" spans="1:40" ht="20.100000000000001" customHeight="1" x14ac:dyDescent="0.2">
      <c r="A59" s="38">
        <v>22</v>
      </c>
      <c r="B59" s="38"/>
      <c r="C59" s="39">
        <f>AK39</f>
        <v>0.10400000000000001</v>
      </c>
      <c r="D59" s="39"/>
      <c r="E59" s="39"/>
      <c r="F59" s="39"/>
      <c r="G59" s="39">
        <f>AL39</f>
        <v>6.2400000000000004E-2</v>
      </c>
      <c r="H59" s="39"/>
      <c r="I59" s="39"/>
      <c r="J59" s="39"/>
      <c r="K59" s="39">
        <f>AM39</f>
        <v>4.1599999999999998E-2</v>
      </c>
      <c r="L59" s="39"/>
      <c r="M59" s="39"/>
      <c r="N59" s="39"/>
      <c r="O59" s="39">
        <f>AN39</f>
        <v>2.0799999999999999E-2</v>
      </c>
      <c r="P59" s="39"/>
      <c r="Q59" s="39"/>
      <c r="R59" s="39"/>
      <c r="AJ59" s="1">
        <f>AJ58+1</f>
        <v>42</v>
      </c>
      <c r="AK59" s="2">
        <f>$AK$47</f>
        <v>0</v>
      </c>
      <c r="AL59" s="2">
        <f>$AL$47</f>
        <v>0</v>
      </c>
      <c r="AM59" s="2">
        <f>$AM$47</f>
        <v>0</v>
      </c>
      <c r="AN59" s="2">
        <f>$AN$47</f>
        <v>0</v>
      </c>
    </row>
    <row r="60" spans="1:40" ht="20.100000000000001" customHeight="1" x14ac:dyDescent="0.2">
      <c r="A60" s="36">
        <v>23</v>
      </c>
      <c r="B60" s="36"/>
      <c r="C60" s="37">
        <f>AK40</f>
        <v>9.0999999999999998E-2</v>
      </c>
      <c r="D60" s="37"/>
      <c r="E60" s="37"/>
      <c r="F60" s="37"/>
      <c r="G60" s="37">
        <f>AL40</f>
        <v>5.4600000000000003E-2</v>
      </c>
      <c r="H60" s="37"/>
      <c r="I60" s="37"/>
      <c r="J60" s="37"/>
      <c r="K60" s="37">
        <f>AM40</f>
        <v>3.6400000000000002E-2</v>
      </c>
      <c r="L60" s="37"/>
      <c r="M60" s="37"/>
      <c r="N60" s="37"/>
      <c r="O60" s="37">
        <f>AN40</f>
        <v>1.8200000000000001E-2</v>
      </c>
      <c r="P60" s="37"/>
      <c r="Q60" s="37"/>
      <c r="R60" s="37"/>
      <c r="AJ60" s="1">
        <f>AJ59+1</f>
        <v>43</v>
      </c>
      <c r="AK60" s="2">
        <f>$AK$47</f>
        <v>0</v>
      </c>
      <c r="AL60" s="2">
        <f>$AL$47</f>
        <v>0</v>
      </c>
      <c r="AM60" s="2">
        <f>$AM$47</f>
        <v>0</v>
      </c>
      <c r="AN60" s="2">
        <f>$AN$47</f>
        <v>0</v>
      </c>
    </row>
    <row r="61" spans="1:40" ht="20.100000000000001" customHeight="1" x14ac:dyDescent="0.2">
      <c r="A61" s="38">
        <v>24</v>
      </c>
      <c r="B61" s="38"/>
      <c r="C61" s="39">
        <f>AK41</f>
        <v>7.8E-2</v>
      </c>
      <c r="D61" s="39"/>
      <c r="E61" s="39"/>
      <c r="F61" s="39"/>
      <c r="G61" s="39">
        <f>AL41</f>
        <v>4.6799999999999994E-2</v>
      </c>
      <c r="H61" s="39"/>
      <c r="I61" s="39"/>
      <c r="J61" s="39"/>
      <c r="K61" s="39">
        <f>AM41</f>
        <v>3.1200000000000002E-2</v>
      </c>
      <c r="L61" s="39"/>
      <c r="M61" s="39"/>
      <c r="N61" s="39"/>
      <c r="O61" s="39">
        <f>AN41</f>
        <v>1.5600000000000001E-2</v>
      </c>
      <c r="P61" s="39"/>
      <c r="Q61" s="39"/>
      <c r="R61" s="39"/>
      <c r="AJ61" s="1">
        <f>AJ60+1</f>
        <v>44</v>
      </c>
      <c r="AK61" s="2">
        <f>$AK$47</f>
        <v>0</v>
      </c>
      <c r="AL61" s="2">
        <f>$AL$47</f>
        <v>0</v>
      </c>
      <c r="AM61" s="2">
        <f>$AM$47</f>
        <v>0</v>
      </c>
      <c r="AN61" s="2">
        <f>$AN$47</f>
        <v>0</v>
      </c>
    </row>
    <row r="62" spans="1:40" ht="20.100000000000001" customHeight="1" x14ac:dyDescent="0.2">
      <c r="A62" s="36">
        <v>25</v>
      </c>
      <c r="B62" s="36"/>
      <c r="C62" s="37">
        <f>AK42</f>
        <v>6.5000000000000002E-2</v>
      </c>
      <c r="D62" s="37"/>
      <c r="E62" s="37"/>
      <c r="F62" s="37"/>
      <c r="G62" s="37">
        <f>AL42</f>
        <v>3.9E-2</v>
      </c>
      <c r="H62" s="37"/>
      <c r="I62" s="37"/>
      <c r="J62" s="37"/>
      <c r="K62" s="37">
        <f>AM42</f>
        <v>2.6000000000000002E-2</v>
      </c>
      <c r="L62" s="37"/>
      <c r="M62" s="37"/>
      <c r="N62" s="37"/>
      <c r="O62" s="37">
        <f>AN42</f>
        <v>1.3000000000000001E-2</v>
      </c>
      <c r="P62" s="37"/>
      <c r="Q62" s="37"/>
      <c r="R62" s="37"/>
      <c r="AJ62" s="1">
        <f>AJ61+1</f>
        <v>45</v>
      </c>
      <c r="AK62" s="2">
        <f>$AK$47</f>
        <v>0</v>
      </c>
      <c r="AL62" s="2">
        <f>$AL$47</f>
        <v>0</v>
      </c>
      <c r="AM62" s="2">
        <f>$AM$47</f>
        <v>0</v>
      </c>
      <c r="AN62" s="2">
        <f>$AN$47</f>
        <v>0</v>
      </c>
    </row>
    <row r="63" spans="1:40" ht="20.100000000000001" customHeight="1" x14ac:dyDescent="0.2">
      <c r="A63" s="38">
        <v>26</v>
      </c>
      <c r="B63" s="38"/>
      <c r="C63" s="39">
        <f>AK43</f>
        <v>5.1999999999999991E-2</v>
      </c>
      <c r="D63" s="39"/>
      <c r="E63" s="39"/>
      <c r="F63" s="39"/>
      <c r="G63" s="39">
        <f>AL43</f>
        <v>3.1200000000000002E-2</v>
      </c>
      <c r="H63" s="39"/>
      <c r="I63" s="39"/>
      <c r="J63" s="39"/>
      <c r="K63" s="39">
        <f>AM43</f>
        <v>2.0799999999999999E-2</v>
      </c>
      <c r="L63" s="39"/>
      <c r="M63" s="39"/>
      <c r="N63" s="39"/>
      <c r="O63" s="39">
        <f>AN43</f>
        <v>1.04E-2</v>
      </c>
      <c r="P63" s="39"/>
      <c r="Q63" s="39"/>
      <c r="R63" s="39"/>
      <c r="AJ63" s="1">
        <f>AJ62+1</f>
        <v>46</v>
      </c>
      <c r="AK63" s="2">
        <f>$AK$47</f>
        <v>0</v>
      </c>
      <c r="AL63" s="2">
        <f>$AL$47</f>
        <v>0</v>
      </c>
      <c r="AM63" s="2">
        <f>$AM$47</f>
        <v>0</v>
      </c>
      <c r="AN63" s="2">
        <f>$AN$47</f>
        <v>0</v>
      </c>
    </row>
    <row r="64" spans="1:40" ht="20.100000000000001" customHeight="1" x14ac:dyDescent="0.2">
      <c r="A64" s="36">
        <v>27</v>
      </c>
      <c r="B64" s="36"/>
      <c r="C64" s="37">
        <f>AK44</f>
        <v>3.9000000000000007E-2</v>
      </c>
      <c r="D64" s="37"/>
      <c r="E64" s="37"/>
      <c r="F64" s="37"/>
      <c r="G64" s="37">
        <f>AL44</f>
        <v>2.3399999999999997E-2</v>
      </c>
      <c r="H64" s="37"/>
      <c r="I64" s="37"/>
      <c r="J64" s="37"/>
      <c r="K64" s="37">
        <f>AM44</f>
        <v>1.5600000000000004E-2</v>
      </c>
      <c r="L64" s="37"/>
      <c r="M64" s="37"/>
      <c r="N64" s="37"/>
      <c r="O64" s="37">
        <f>AN44</f>
        <v>7.8000000000000022E-3</v>
      </c>
      <c r="P64" s="37"/>
      <c r="Q64" s="37"/>
      <c r="R64" s="37"/>
      <c r="AJ64" s="1">
        <f>AJ63+1</f>
        <v>47</v>
      </c>
      <c r="AK64" s="2">
        <f>$AK$47</f>
        <v>0</v>
      </c>
      <c r="AL64" s="2">
        <f>$AL$47</f>
        <v>0</v>
      </c>
      <c r="AM64" s="2">
        <f>$AM$47</f>
        <v>0</v>
      </c>
      <c r="AN64" s="2">
        <f>$AN$47</f>
        <v>0</v>
      </c>
    </row>
    <row r="65" spans="1:40" ht="20.100000000000001" customHeight="1" x14ac:dyDescent="0.2">
      <c r="A65" s="38">
        <v>28</v>
      </c>
      <c r="B65" s="38"/>
      <c r="C65" s="39">
        <f>AK45</f>
        <v>2.5999999999999995E-2</v>
      </c>
      <c r="D65" s="39"/>
      <c r="E65" s="39"/>
      <c r="F65" s="39"/>
      <c r="G65" s="39">
        <f>AL45</f>
        <v>1.5599999999999996E-2</v>
      </c>
      <c r="H65" s="39"/>
      <c r="I65" s="39"/>
      <c r="J65" s="39"/>
      <c r="K65" s="39">
        <f>AM45</f>
        <v>1.04E-2</v>
      </c>
      <c r="L65" s="39"/>
      <c r="M65" s="39"/>
      <c r="N65" s="39"/>
      <c r="O65" s="39">
        <f>AN45</f>
        <v>5.1999999999999998E-3</v>
      </c>
      <c r="P65" s="39"/>
      <c r="Q65" s="39"/>
      <c r="R65" s="39"/>
      <c r="AJ65" s="1">
        <f>AJ64+1</f>
        <v>48</v>
      </c>
      <c r="AK65" s="2">
        <f>$AK$47</f>
        <v>0</v>
      </c>
      <c r="AL65" s="2">
        <f>$AL$47</f>
        <v>0</v>
      </c>
      <c r="AM65" s="2">
        <f>$AM$47</f>
        <v>0</v>
      </c>
      <c r="AN65" s="2">
        <f>$AN$47</f>
        <v>0</v>
      </c>
    </row>
    <row r="66" spans="1:40" ht="20.100000000000001" customHeight="1" x14ac:dyDescent="0.2">
      <c r="A66" s="36">
        <v>29</v>
      </c>
      <c r="B66" s="36"/>
      <c r="C66" s="37">
        <f>AK46</f>
        <v>1.2999999999999989E-2</v>
      </c>
      <c r="D66" s="37"/>
      <c r="E66" s="37"/>
      <c r="F66" s="37"/>
      <c r="G66" s="37">
        <f>AL46</f>
        <v>7.7999999999999936E-3</v>
      </c>
      <c r="H66" s="37"/>
      <c r="I66" s="37"/>
      <c r="J66" s="37"/>
      <c r="K66" s="37">
        <f>AM46</f>
        <v>5.1999999999999954E-3</v>
      </c>
      <c r="L66" s="37"/>
      <c r="M66" s="37"/>
      <c r="N66" s="37"/>
      <c r="O66" s="37">
        <f>AN46</f>
        <v>2.5999999999999977E-3</v>
      </c>
      <c r="P66" s="37"/>
      <c r="Q66" s="37"/>
      <c r="R66" s="37"/>
      <c r="AJ66" s="1">
        <f>AJ65+1</f>
        <v>49</v>
      </c>
      <c r="AK66" s="2">
        <f>$AK$47</f>
        <v>0</v>
      </c>
      <c r="AL66" s="2">
        <f>$AL$47</f>
        <v>0</v>
      </c>
      <c r="AM66" s="2">
        <f>$AM$47</f>
        <v>0</v>
      </c>
      <c r="AN66" s="2">
        <f>$AN$47</f>
        <v>0</v>
      </c>
    </row>
    <row r="67" spans="1:40" ht="20.100000000000001" customHeight="1" thickBot="1" x14ac:dyDescent="0.25">
      <c r="A67" s="40">
        <v>30</v>
      </c>
      <c r="B67" s="40"/>
      <c r="C67" s="41">
        <f>AK47</f>
        <v>0</v>
      </c>
      <c r="D67" s="41"/>
      <c r="E67" s="41"/>
      <c r="F67" s="41"/>
      <c r="G67" s="41">
        <f>AL47</f>
        <v>0</v>
      </c>
      <c r="H67" s="41"/>
      <c r="I67" s="41"/>
      <c r="J67" s="41"/>
      <c r="K67" s="41">
        <f>AM47</f>
        <v>0</v>
      </c>
      <c r="L67" s="41"/>
      <c r="M67" s="41"/>
      <c r="N67" s="41"/>
      <c r="O67" s="41">
        <f>AN47</f>
        <v>0</v>
      </c>
      <c r="P67" s="41"/>
      <c r="Q67" s="41"/>
      <c r="R67" s="41"/>
      <c r="AJ67" s="1">
        <f>AJ66+1</f>
        <v>50</v>
      </c>
      <c r="AK67" s="2">
        <f>$AK$47</f>
        <v>0</v>
      </c>
      <c r="AL67" s="2">
        <f>$AL$47</f>
        <v>0</v>
      </c>
      <c r="AM67" s="2">
        <f>$AM$47</f>
        <v>0</v>
      </c>
      <c r="AN67" s="2">
        <f>$AN$47</f>
        <v>0</v>
      </c>
    </row>
    <row r="68" spans="1:40" ht="20.100000000000001" customHeight="1" x14ac:dyDescent="0.2">
      <c r="AJ68" s="1">
        <f>AJ67+1</f>
        <v>51</v>
      </c>
      <c r="AK68" s="2">
        <f>$AK$47</f>
        <v>0</v>
      </c>
      <c r="AL68" s="2">
        <f>$AL$47</f>
        <v>0</v>
      </c>
      <c r="AM68" s="2">
        <f>$AM$47</f>
        <v>0</v>
      </c>
      <c r="AN68" s="2">
        <f>$AN$47</f>
        <v>0</v>
      </c>
    </row>
    <row r="69" spans="1:40" ht="20.100000000000001" customHeight="1" x14ac:dyDescent="0.2">
      <c r="A69" s="9" t="s">
        <v>1</v>
      </c>
      <c r="B69" s="9"/>
      <c r="C69" s="9"/>
      <c r="D69" s="9" t="s">
        <v>52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AJ69" s="1">
        <f>AJ68+1</f>
        <v>52</v>
      </c>
      <c r="AK69" s="2">
        <f>$AK$47</f>
        <v>0</v>
      </c>
      <c r="AL69" s="2">
        <f>$AL$47</f>
        <v>0</v>
      </c>
      <c r="AM69" s="2">
        <f>$AM$47</f>
        <v>0</v>
      </c>
      <c r="AN69" s="2">
        <f>$AN$47</f>
        <v>0</v>
      </c>
    </row>
    <row r="70" spans="1:40" ht="20.100000000000001" customHeight="1" x14ac:dyDescent="0.2">
      <c r="A70" s="8"/>
      <c r="B70" s="8"/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AJ70" s="1">
        <f>AJ69+1</f>
        <v>53</v>
      </c>
      <c r="AK70" s="2">
        <f>$AK$47</f>
        <v>0</v>
      </c>
      <c r="AL70" s="2">
        <f>$AL$47</f>
        <v>0</v>
      </c>
      <c r="AM70" s="2">
        <f>$AM$47</f>
        <v>0</v>
      </c>
      <c r="AN70" s="2">
        <f>$AN$47</f>
        <v>0</v>
      </c>
    </row>
    <row r="71" spans="1:40" ht="20.100000000000001" customHeight="1" x14ac:dyDescent="0.2">
      <c r="AJ71" s="1">
        <f>AJ70+1</f>
        <v>54</v>
      </c>
      <c r="AK71" s="2">
        <f>$AK$47</f>
        <v>0</v>
      </c>
      <c r="AL71" s="2">
        <f>$AL$47</f>
        <v>0</v>
      </c>
      <c r="AM71" s="2">
        <f>$AM$47</f>
        <v>0</v>
      </c>
      <c r="AN71" s="2">
        <f>$AN$47</f>
        <v>0</v>
      </c>
    </row>
    <row r="72" spans="1:40" ht="20.100000000000001" customHeight="1" x14ac:dyDescent="0.2">
      <c r="A72" s="15" t="s">
        <v>46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AJ72" s="1">
        <f>AJ71+1</f>
        <v>55</v>
      </c>
      <c r="AK72" s="2">
        <f>$AK$47</f>
        <v>0</v>
      </c>
      <c r="AL72" s="2">
        <f>$AL$47</f>
        <v>0</v>
      </c>
      <c r="AM72" s="2">
        <f>$AM$47</f>
        <v>0</v>
      </c>
      <c r="AN72" s="2">
        <f>$AN$47</f>
        <v>0</v>
      </c>
    </row>
    <row r="73" spans="1:40" ht="20.100000000000001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AJ73" s="1">
        <f>AJ72+1</f>
        <v>56</v>
      </c>
      <c r="AK73" s="2">
        <f>$AK$47</f>
        <v>0</v>
      </c>
      <c r="AL73" s="2">
        <f>$AL$47</f>
        <v>0</v>
      </c>
      <c r="AM73" s="2">
        <f>$AM$47</f>
        <v>0</v>
      </c>
      <c r="AN73" s="2">
        <f>$AN$47</f>
        <v>0</v>
      </c>
    </row>
    <row r="74" spans="1:40" ht="20.100000000000001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AJ74" s="1">
        <f>AJ73+1</f>
        <v>57</v>
      </c>
      <c r="AK74" s="2">
        <f>$AK$47</f>
        <v>0</v>
      </c>
      <c r="AL74" s="2">
        <f>$AL$47</f>
        <v>0</v>
      </c>
      <c r="AM74" s="2">
        <f>$AM$47</f>
        <v>0</v>
      </c>
      <c r="AN74" s="2">
        <f>$AN$47</f>
        <v>0</v>
      </c>
    </row>
    <row r="75" spans="1:40" ht="20.100000000000001" customHeight="1" x14ac:dyDescent="0.2">
      <c r="AJ75" s="1">
        <f>AJ74+1</f>
        <v>58</v>
      </c>
      <c r="AK75" s="2">
        <f>$AK$47</f>
        <v>0</v>
      </c>
      <c r="AL75" s="2">
        <f>$AL$47</f>
        <v>0</v>
      </c>
      <c r="AM75" s="2">
        <f>$AM$47</f>
        <v>0</v>
      </c>
      <c r="AN75" s="2">
        <f>$AN$47</f>
        <v>0</v>
      </c>
    </row>
    <row r="76" spans="1:40" ht="20.100000000000001" customHeight="1" x14ac:dyDescent="0.2">
      <c r="A76" s="15" t="s">
        <v>28</v>
      </c>
      <c r="B76" s="15"/>
      <c r="AJ76" s="1">
        <f>AJ75+1</f>
        <v>59</v>
      </c>
      <c r="AK76" s="2">
        <f>$AK$47</f>
        <v>0</v>
      </c>
      <c r="AL76" s="2">
        <f>$AL$47</f>
        <v>0</v>
      </c>
      <c r="AM76" s="2">
        <f>$AM$47</f>
        <v>0</v>
      </c>
      <c r="AN76" s="2">
        <f>$AN$47</f>
        <v>0</v>
      </c>
    </row>
    <row r="77" spans="1:40" ht="20.100000000000001" customHeight="1" x14ac:dyDescent="0.2">
      <c r="A77" s="15" t="s">
        <v>26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AJ77" s="1">
        <f>AJ76+1</f>
        <v>60</v>
      </c>
      <c r="AK77" s="2">
        <f>$AK$47</f>
        <v>0</v>
      </c>
      <c r="AL77" s="2">
        <f>$AL$47</f>
        <v>0</v>
      </c>
      <c r="AM77" s="2">
        <f>$AM$47</f>
        <v>0</v>
      </c>
      <c r="AN77" s="2">
        <f>$AN$47</f>
        <v>0</v>
      </c>
    </row>
    <row r="78" spans="1:40" ht="20.100000000000001" customHeight="1" x14ac:dyDescent="0.2">
      <c r="A78" s="15" t="s">
        <v>29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AJ78" s="1">
        <f>AJ77+1</f>
        <v>61</v>
      </c>
      <c r="AK78" s="2">
        <f>$AK$47</f>
        <v>0</v>
      </c>
      <c r="AL78" s="2">
        <f>$AL$47</f>
        <v>0</v>
      </c>
      <c r="AM78" s="2">
        <f>$AM$47</f>
        <v>0</v>
      </c>
      <c r="AN78" s="2">
        <f>$AN$47</f>
        <v>0</v>
      </c>
    </row>
    <row r="79" spans="1:40" ht="20.100000000000001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AJ79" s="1">
        <f>AJ78+1</f>
        <v>62</v>
      </c>
      <c r="AK79" s="2">
        <f>$AK$47</f>
        <v>0</v>
      </c>
      <c r="AL79" s="2">
        <f>$AL$47</f>
        <v>0</v>
      </c>
      <c r="AM79" s="2">
        <f>$AM$47</f>
        <v>0</v>
      </c>
      <c r="AN79" s="2">
        <f>$AN$47</f>
        <v>0</v>
      </c>
    </row>
    <row r="80" spans="1:40" ht="20.100000000000001" customHeight="1" x14ac:dyDescent="0.2">
      <c r="A80" s="15" t="s">
        <v>25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AJ80" s="1">
        <f>AJ79+1</f>
        <v>63</v>
      </c>
      <c r="AK80" s="2">
        <f>$AK$47</f>
        <v>0</v>
      </c>
      <c r="AL80" s="2">
        <f>$AL$47</f>
        <v>0</v>
      </c>
      <c r="AM80" s="2">
        <f>$AM$47</f>
        <v>0</v>
      </c>
      <c r="AN80" s="2">
        <f>$AN$47</f>
        <v>0</v>
      </c>
    </row>
    <row r="81" spans="1:40" ht="20.100000000000001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AJ81" s="1">
        <f>AJ80+1</f>
        <v>64</v>
      </c>
      <c r="AK81" s="2">
        <f>$AK$47</f>
        <v>0</v>
      </c>
      <c r="AL81" s="2">
        <f>$AL$47</f>
        <v>0</v>
      </c>
      <c r="AM81" s="2">
        <f>$AM$47</f>
        <v>0</v>
      </c>
      <c r="AN81" s="2">
        <f>$AN$47</f>
        <v>0</v>
      </c>
    </row>
    <row r="82" spans="1:40" ht="20.100000000000001" customHeight="1" x14ac:dyDescent="0.2">
      <c r="A82" s="15" t="s">
        <v>24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AJ82" s="1">
        <f>AJ81+1</f>
        <v>65</v>
      </c>
      <c r="AK82" s="2">
        <f>$AK$47</f>
        <v>0</v>
      </c>
      <c r="AL82" s="2">
        <f>$AL$47</f>
        <v>0</v>
      </c>
      <c r="AM82" s="2">
        <f>$AM$47</f>
        <v>0</v>
      </c>
      <c r="AN82" s="2">
        <f>$AN$47</f>
        <v>0</v>
      </c>
    </row>
    <row r="83" spans="1:40" ht="20.100000000000001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AJ83" s="1">
        <f>AJ82+1</f>
        <v>66</v>
      </c>
      <c r="AK83" s="2">
        <f>$AK$47</f>
        <v>0</v>
      </c>
      <c r="AL83" s="2">
        <f>$AL$47</f>
        <v>0</v>
      </c>
      <c r="AM83" s="2">
        <f>$AM$47</f>
        <v>0</v>
      </c>
      <c r="AN83" s="2">
        <f>$AN$47</f>
        <v>0</v>
      </c>
    </row>
    <row r="84" spans="1:40" ht="20.100000000000001" customHeight="1" x14ac:dyDescent="0.2">
      <c r="AJ84" s="1">
        <f>AJ83+1</f>
        <v>67</v>
      </c>
      <c r="AK84" s="2">
        <f>$AK$47</f>
        <v>0</v>
      </c>
      <c r="AL84" s="2">
        <f>$AL$47</f>
        <v>0</v>
      </c>
      <c r="AM84" s="2">
        <f>$AM$47</f>
        <v>0</v>
      </c>
      <c r="AN84" s="2">
        <f>$AN$47</f>
        <v>0</v>
      </c>
    </row>
    <row r="85" spans="1:40" ht="20.100000000000001" customHeight="1" x14ac:dyDescent="0.2">
      <c r="AJ85" s="1">
        <f>AJ84+1</f>
        <v>68</v>
      </c>
      <c r="AK85" s="2">
        <f>$AK$47</f>
        <v>0</v>
      </c>
      <c r="AL85" s="2">
        <f>$AL$47</f>
        <v>0</v>
      </c>
      <c r="AM85" s="2">
        <f>$AM$47</f>
        <v>0</v>
      </c>
      <c r="AN85" s="2">
        <f>$AN$47</f>
        <v>0</v>
      </c>
    </row>
    <row r="86" spans="1:40" ht="20.100000000000001" customHeight="1" x14ac:dyDescent="0.2">
      <c r="AJ86" s="1">
        <f>AJ85+1</f>
        <v>69</v>
      </c>
      <c r="AK86" s="2">
        <f>$AK$47</f>
        <v>0</v>
      </c>
      <c r="AL86" s="2">
        <f>$AL$47</f>
        <v>0</v>
      </c>
      <c r="AM86" s="2">
        <f>$AM$47</f>
        <v>0</v>
      </c>
      <c r="AN86" s="2">
        <f>$AN$47</f>
        <v>0</v>
      </c>
    </row>
    <row r="87" spans="1:40" ht="20.100000000000001" customHeight="1" x14ac:dyDescent="0.2">
      <c r="AJ87" s="1">
        <f>AJ86+1</f>
        <v>70</v>
      </c>
      <c r="AK87" s="2">
        <f>$AK$47</f>
        <v>0</v>
      </c>
      <c r="AL87" s="2">
        <f>$AL$47</f>
        <v>0</v>
      </c>
      <c r="AM87" s="2">
        <f>$AM$47</f>
        <v>0</v>
      </c>
      <c r="AN87" s="2">
        <f>$AN$47</f>
        <v>0</v>
      </c>
    </row>
  </sheetData>
  <sheetProtection algorithmName="SHA-512" hashValue="LpQjMgRGLmTo6oGHEHdk8tTo/g8PoD3fXmrGrINCff5YUL5L9BA9d6k4nFxba5xKmC94aUpzUzu/CK/ijgGMGA==" saltValue="TuaG+sUGW/fJYHJkIARBzg==" spinCount="100000" sheet="1" objects="1" scenarios="1"/>
  <mergeCells count="221">
    <mergeCell ref="AT17:AT47"/>
    <mergeCell ref="AV17:AV47"/>
    <mergeCell ref="AX17:AX47"/>
    <mergeCell ref="O21:R22"/>
    <mergeCell ref="K23:N24"/>
    <mergeCell ref="O23:R24"/>
    <mergeCell ref="K25:N26"/>
    <mergeCell ref="O25:R26"/>
    <mergeCell ref="K27:N28"/>
    <mergeCell ref="O27:R28"/>
    <mergeCell ref="AP17:AP47"/>
    <mergeCell ref="AR17:AR47"/>
    <mergeCell ref="A78:R79"/>
    <mergeCell ref="A1:R1"/>
    <mergeCell ref="A19:D20"/>
    <mergeCell ref="G20:H20"/>
    <mergeCell ref="I20:J20"/>
    <mergeCell ref="K20:L20"/>
    <mergeCell ref="M20:N20"/>
    <mergeCell ref="O20:P20"/>
    <mergeCell ref="Q20:R20"/>
    <mergeCell ref="G21:J22"/>
    <mergeCell ref="G23:J24"/>
    <mergeCell ref="G25:J26"/>
    <mergeCell ref="G27:J28"/>
    <mergeCell ref="K21:N22"/>
    <mergeCell ref="A72:R74"/>
    <mergeCell ref="A3:R3"/>
    <mergeCell ref="A80:R81"/>
    <mergeCell ref="A82:R83"/>
    <mergeCell ref="A64:B64"/>
    <mergeCell ref="C64:F64"/>
    <mergeCell ref="G64:J64"/>
    <mergeCell ref="K64:N64"/>
    <mergeCell ref="O64:R64"/>
    <mergeCell ref="A65:B65"/>
    <mergeCell ref="C65:F65"/>
    <mergeCell ref="G65:J65"/>
    <mergeCell ref="K65:N65"/>
    <mergeCell ref="O65:R65"/>
    <mergeCell ref="A69:C69"/>
    <mergeCell ref="D69:R70"/>
    <mergeCell ref="A76:B76"/>
    <mergeCell ref="A77:R77"/>
    <mergeCell ref="A66:B66"/>
    <mergeCell ref="C66:F66"/>
    <mergeCell ref="G66:J66"/>
    <mergeCell ref="K66:N66"/>
    <mergeCell ref="O66:R66"/>
    <mergeCell ref="A67:B67"/>
    <mergeCell ref="C67:F67"/>
    <mergeCell ref="G67:J67"/>
    <mergeCell ref="K67:N67"/>
    <mergeCell ref="O67:R67"/>
    <mergeCell ref="A60:B60"/>
    <mergeCell ref="C60:F60"/>
    <mergeCell ref="G60:J60"/>
    <mergeCell ref="K60:N60"/>
    <mergeCell ref="O60:R60"/>
    <mergeCell ref="A61:B61"/>
    <mergeCell ref="C61:F61"/>
    <mergeCell ref="G61:J61"/>
    <mergeCell ref="K61:N61"/>
    <mergeCell ref="O61:R61"/>
    <mergeCell ref="A62:B62"/>
    <mergeCell ref="C62:F62"/>
    <mergeCell ref="G62:J62"/>
    <mergeCell ref="K62:N62"/>
    <mergeCell ref="O62:R62"/>
    <mergeCell ref="A63:B63"/>
    <mergeCell ref="C63:F63"/>
    <mergeCell ref="G63:J63"/>
    <mergeCell ref="K63:N63"/>
    <mergeCell ref="O63:R63"/>
    <mergeCell ref="A58:B58"/>
    <mergeCell ref="C58:F58"/>
    <mergeCell ref="G58:J58"/>
    <mergeCell ref="K58:N58"/>
    <mergeCell ref="O58:R58"/>
    <mergeCell ref="A59:B59"/>
    <mergeCell ref="C59:F59"/>
    <mergeCell ref="G59:J59"/>
    <mergeCell ref="K59:N59"/>
    <mergeCell ref="O59:R59"/>
    <mergeCell ref="A56:B56"/>
    <mergeCell ref="C56:F56"/>
    <mergeCell ref="G56:J56"/>
    <mergeCell ref="K56:N56"/>
    <mergeCell ref="O56:R56"/>
    <mergeCell ref="A57:B57"/>
    <mergeCell ref="C57:F57"/>
    <mergeCell ref="G57:J57"/>
    <mergeCell ref="K57:N57"/>
    <mergeCell ref="O57:R57"/>
    <mergeCell ref="A54:B54"/>
    <mergeCell ref="C54:F54"/>
    <mergeCell ref="G54:J54"/>
    <mergeCell ref="K54:N54"/>
    <mergeCell ref="O54:R54"/>
    <mergeCell ref="A55:B55"/>
    <mergeCell ref="C55:F55"/>
    <mergeCell ref="G55:J55"/>
    <mergeCell ref="K55:N55"/>
    <mergeCell ref="O55:R55"/>
    <mergeCell ref="A52:B52"/>
    <mergeCell ref="C52:F52"/>
    <mergeCell ref="G52:J52"/>
    <mergeCell ref="K52:N52"/>
    <mergeCell ref="O52:R52"/>
    <mergeCell ref="A53:B53"/>
    <mergeCell ref="C53:F53"/>
    <mergeCell ref="G53:J53"/>
    <mergeCell ref="K53:N53"/>
    <mergeCell ref="O53:R53"/>
    <mergeCell ref="A50:B50"/>
    <mergeCell ref="C50:F50"/>
    <mergeCell ref="G50:J50"/>
    <mergeCell ref="K50:N50"/>
    <mergeCell ref="O50:R50"/>
    <mergeCell ref="A51:B51"/>
    <mergeCell ref="C51:F51"/>
    <mergeCell ref="G51:J51"/>
    <mergeCell ref="K51:N51"/>
    <mergeCell ref="O51:R51"/>
    <mergeCell ref="A48:B48"/>
    <mergeCell ref="C48:F48"/>
    <mergeCell ref="G48:J48"/>
    <mergeCell ref="K48:N48"/>
    <mergeCell ref="O48:R48"/>
    <mergeCell ref="A49:B49"/>
    <mergeCell ref="C49:F49"/>
    <mergeCell ref="G49:J49"/>
    <mergeCell ref="K49:N49"/>
    <mergeCell ref="O49:R49"/>
    <mergeCell ref="A46:B46"/>
    <mergeCell ref="C46:F46"/>
    <mergeCell ref="G46:J46"/>
    <mergeCell ref="K46:N46"/>
    <mergeCell ref="O46:R46"/>
    <mergeCell ref="A47:B47"/>
    <mergeCell ref="C47:F47"/>
    <mergeCell ref="G47:J47"/>
    <mergeCell ref="K47:N47"/>
    <mergeCell ref="O47:R47"/>
    <mergeCell ref="A44:B44"/>
    <mergeCell ref="C44:F44"/>
    <mergeCell ref="G44:J44"/>
    <mergeCell ref="K44:N44"/>
    <mergeCell ref="O44:R44"/>
    <mergeCell ref="A45:B45"/>
    <mergeCell ref="C45:F45"/>
    <mergeCell ref="G45:J45"/>
    <mergeCell ref="K45:N45"/>
    <mergeCell ref="O45:R45"/>
    <mergeCell ref="A42:B42"/>
    <mergeCell ref="C42:F42"/>
    <mergeCell ref="G42:J42"/>
    <mergeCell ref="K42:N42"/>
    <mergeCell ref="O42:R42"/>
    <mergeCell ref="A43:B43"/>
    <mergeCell ref="C43:F43"/>
    <mergeCell ref="G43:J43"/>
    <mergeCell ref="K43:N43"/>
    <mergeCell ref="O43:R43"/>
    <mergeCell ref="A40:B40"/>
    <mergeCell ref="C40:F40"/>
    <mergeCell ref="G40:J40"/>
    <mergeCell ref="K40:N40"/>
    <mergeCell ref="O40:R40"/>
    <mergeCell ref="A41:B41"/>
    <mergeCell ref="C41:F41"/>
    <mergeCell ref="G41:J41"/>
    <mergeCell ref="K41:N41"/>
    <mergeCell ref="O41:R41"/>
    <mergeCell ref="A38:B38"/>
    <mergeCell ref="C38:F38"/>
    <mergeCell ref="G38:J38"/>
    <mergeCell ref="K38:N38"/>
    <mergeCell ref="O38:R38"/>
    <mergeCell ref="A39:B39"/>
    <mergeCell ref="C39:F39"/>
    <mergeCell ref="G39:J39"/>
    <mergeCell ref="K39:N39"/>
    <mergeCell ref="O39:R39"/>
    <mergeCell ref="A30:R30"/>
    <mergeCell ref="A34:B36"/>
    <mergeCell ref="C34:R34"/>
    <mergeCell ref="C35:F36"/>
    <mergeCell ref="G35:J36"/>
    <mergeCell ref="K35:N36"/>
    <mergeCell ref="O35:R36"/>
    <mergeCell ref="A37:B37"/>
    <mergeCell ref="C37:F37"/>
    <mergeCell ref="G37:J37"/>
    <mergeCell ref="K37:N37"/>
    <mergeCell ref="O37:R37"/>
    <mergeCell ref="A27:D28"/>
    <mergeCell ref="E27:F28"/>
    <mergeCell ref="A29:R29"/>
    <mergeCell ref="A25:D26"/>
    <mergeCell ref="E25:F26"/>
    <mergeCell ref="A16:P17"/>
    <mergeCell ref="Q16:R17"/>
    <mergeCell ref="AP16:AY16"/>
    <mergeCell ref="E19:F19"/>
    <mergeCell ref="G19:J19"/>
    <mergeCell ref="K19:N19"/>
    <mergeCell ref="O19:R19"/>
    <mergeCell ref="A21:D22"/>
    <mergeCell ref="E21:F22"/>
    <mergeCell ref="A23:D24"/>
    <mergeCell ref="E23:F24"/>
    <mergeCell ref="A8:R9"/>
    <mergeCell ref="A10:R10"/>
    <mergeCell ref="A12:D12"/>
    <mergeCell ref="E12:L12"/>
    <mergeCell ref="M12:P12"/>
    <mergeCell ref="AJ12:AK12"/>
    <mergeCell ref="AJ13:AK13"/>
    <mergeCell ref="A14:P15"/>
    <mergeCell ref="Q14:R15"/>
  </mergeCells>
  <dataValidations count="2">
    <dataValidation type="list" operator="equal" allowBlank="1" showErrorMessage="1" sqref="Q15" xr:uid="{00000000-0002-0000-0A00-000001000000}">
      <formula1>$AO$11:$AO$155</formula1>
      <formula2>0</formula2>
    </dataValidation>
    <dataValidation type="list" operator="equal" showErrorMessage="1" errorTitle="Usuário," error="Esta célula permite apenas um dos seguintes valores:_x000a_GRANDE ESTRUTURA_x000a_PEQUENA ESTRUTURA E RESIDENCIAL DE LUXO_x000a_INDUSTRIAL E RESIDENCIAL MÉDIO_x000a_RESIDENCIAL MODESTO E PROLETÁRIAS_x000a_Use a seta ao lado da célula para selecionar uma das opções acima." sqref="E12:L12" xr:uid="{F2C6C55B-3274-46DE-BC59-0154C1340D88}">
      <formula1>$AK$16:$AN$16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1" firstPageNumber="0" fitToHeight="0" orientation="portrait" horizontalDpi="300" verticalDpi="300" r:id="rId1"/>
  <ignoredErrors>
    <ignoredError sqref="Q14 Q16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5 2 b 2 1 4 e - 8 3 6 b - 4 4 1 6 - a 5 c 3 - a 1 b d 6 4 a 4 1 c a 5 "   x m l n s = " h t t p : / / s c h e m a s . m i c r o s o f t . c o m / D a t a M a s h u p " > A A A A A B Q D A A B Q S w M E F A A C A A g A 5 H A m U 6 i 9 l 0 a k A A A A 9 Q A A A B I A H A B D b 2 5 m a W c v U G F j a 2 F n Z S 5 4 b W w g o h g A K K A U A A A A A A A A A A A A A A A A A A A A A A A A A A A A h Y 9 B D o I w F E S v Q r q n L d U Y J J + S 6 F Y S o 4 l x 2 0 C F R i i E F s v d X H g k r y B G U X c u 5 8 1 b z N y v N 0 i G u v I u s j O q 0 T E K M E W e 1 F m T K 1 3 E q L c n P 0 Q J h 6 3 I z q K Q 3 i h r E w 0 m j 1 F p b R s R 4 p z D b o a b r i C M 0 o A c 0 8 0 + K 2 U t 0 E d W / 2 V f a W O F z i T i c H i N 4 Q w v F z i c M 0 y B T A x S p b 8 9 G + c + 2 x 8 I 6 7 6 y f S d 5 a / 3 V D s g U g b w v 8 A d Q S w M E F A A C A A g A 5 H A m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R w J l M o i k e 4 D g A A A B E A A A A T A B w A R m 9 y b X V s Y X M v U 2 V j d G l v b j E u b S C i G A A o o B Q A A A A A A A A A A A A A A A A A A A A A A A A A A A A r T k 0 u y c z P U w i G 0 I b W A F B L A Q I t A B Q A A g A I A O R w J l O o v Z d G p A A A A P U A A A A S A A A A A A A A A A A A A A A A A A A A A A B D b 2 5 m a W c v U G F j a 2 F n Z S 5 4 b W x Q S w E C L Q A U A A I A C A D k c C Z T D 8 r p q 6 Q A A A D p A A A A E w A A A A A A A A A A A A A A A A D w A A A A W 0 N v b n R l b n R f V H l w Z X N d L n h t b F B L A Q I t A B Q A A g A I A O R w J l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E c z G L c g A X T 7 4 6 J R u Y U m T P A A A A A A I A A A A A A B B m A A A A A Q A A I A A A A J s 4 r A S l q s H 6 3 f H n 5 p m B c 5 G / O C U t E f 4 4 S I T 2 e h x l 1 g W A A A A A A A 6 A A A A A A g A A I A A A A E D Q q K Z p 1 I Z D 9 H z v m U Q 1 3 K b b h T J V J 5 7 B s K J y w S 1 a N 3 R b U A A A A C y u s B h 5 O g k v U R H f l o 6 s 6 B T q v 4 I O / p T A 3 r 6 4 A q t 4 l W T + Y N i L D E l s 8 l j x 2 P p N i e Z t O Y E E C s q z J x U g V o B v q L G z e R A D I D 6 8 k K 5 c h X 7 R m b 6 + o i 4 8 Q A A A A D t g p e R G V i w f 4 B e B m O / o 5 J s D 2 Y F o W W w 9 9 a Y b 3 K 6 g 0 o M U U P K 0 A P W V E W H S x M C Z 6 n 7 i x o R + Y j x z I 2 1 1 K V L u W a 5 B g X 8 = < / D a t a M a s h u p > 
</file>

<file path=customXml/itemProps1.xml><?xml version="1.0" encoding="utf-8"?>
<ds:datastoreItem xmlns:ds="http://schemas.openxmlformats.org/officeDocument/2006/customXml" ds:itemID="{F5F32BE1-958A-43F9-89FB-09608BD8A3B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Imóvel urbano</Template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VANTAGEM DA COISA FEITA</vt:lpstr>
      <vt:lpstr>'VANTAGEM DA COISA FEITA'!Area_de_impressao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Coeficientes e fatores da vantagem da coisa feita</dc:title>
  <dc:subject/>
  <dc:creator>Samuel Jesus de Oliveira</dc:creator>
  <dc:description>SAMUEL JESUS DE OLIVEIRA_x000d_
Oficial de Justiça Avaliador Federal_x000d_
Vara do Trabalho de Bebedouro-SP_x000d_
Tribunal Regional do Trabalho da 15ª Região_x000d_
samueloliveira@trt15.jus.br_x000d_
(17) 99107-5500 (Whatsapp)_x000d_
_x000d_
O uso e a divulgação das planilhas são permitidos para uso próprio, profissional, acadêmico ou para divulgação científica, ficando vedada a sua comercialização.</dc:description>
  <cp:lastModifiedBy>Samuel Jesus de Oliveira</cp:lastModifiedBy>
  <cp:revision>1</cp:revision>
  <cp:lastPrinted>2022-09-30T18:07:35Z</cp:lastPrinted>
  <dcterms:created xsi:type="dcterms:W3CDTF">2020-12-20T15:49:27Z</dcterms:created>
  <dcterms:modified xsi:type="dcterms:W3CDTF">2023-06-04T18:02:12Z</dcterms:modified>
  <dc:language>pt-BR</dc:language>
</cp:coreProperties>
</file>