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13_ncr:1_{C26D4A11-36FD-47D8-841D-080728E202B5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EQUAÇÃO (MOREIRA)" sheetId="22" r:id="rId1"/>
  </sheets>
  <definedNames>
    <definedName name="_xlnm.Print_Area" localSheetId="0">'EQUAÇÃO (MOREIRA)'!$A$1:$E$48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22" l="1"/>
  <c r="D24" i="22" s="1"/>
  <c r="C18" i="22"/>
  <c r="C19" i="22" s="1"/>
  <c r="B28" i="22" s="1"/>
  <c r="C28" i="22" s="1"/>
  <c r="E24" i="22" l="1"/>
  <c r="B33" i="22"/>
  <c r="C33" i="22" s="1"/>
  <c r="B29" i="22"/>
  <c r="C29" i="22" s="1"/>
  <c r="B25" i="22"/>
  <c r="C25" i="22" s="1"/>
  <c r="D25" i="22" s="1"/>
  <c r="B31" i="22"/>
  <c r="C31" i="22" s="1"/>
  <c r="B27" i="22"/>
  <c r="C27" i="22" s="1"/>
  <c r="B34" i="22"/>
  <c r="C34" i="22" s="1"/>
  <c r="B30" i="22"/>
  <c r="C30" i="22" s="1"/>
  <c r="B26" i="22"/>
  <c r="C26" i="22" s="1"/>
  <c r="B32" i="22"/>
  <c r="C32" i="22" s="1"/>
  <c r="F33" i="22"/>
  <c r="F35" i="22"/>
  <c r="F38" i="22"/>
  <c r="F36" i="22"/>
  <c r="F31" i="22"/>
  <c r="F34" i="22"/>
  <c r="F30" i="22"/>
  <c r="F39" i="22"/>
  <c r="F29" i="22"/>
  <c r="F32" i="22"/>
  <c r="F37" i="22"/>
  <c r="D26" i="22" l="1"/>
  <c r="E25" i="22"/>
  <c r="D27" i="22" l="1"/>
  <c r="E26" i="22"/>
  <c r="D28" i="22" l="1"/>
  <c r="E27" i="22"/>
  <c r="D29" i="22" l="1"/>
  <c r="E28" i="22"/>
  <c r="D30" i="22" l="1"/>
  <c r="E29" i="22"/>
  <c r="D31" i="22" l="1"/>
  <c r="E30" i="22"/>
  <c r="D32" i="22" l="1"/>
  <c r="E31" i="22"/>
  <c r="D33" i="22" l="1"/>
  <c r="E32" i="22"/>
  <c r="D34" i="22" l="1"/>
  <c r="E34" i="22" s="1"/>
  <c r="E33" i="22"/>
</calcChain>
</file>

<file path=xl/sharedStrings.xml><?xml version="1.0" encoding="utf-8"?>
<sst xmlns="http://schemas.openxmlformats.org/spreadsheetml/2006/main" count="22" uniqueCount="22">
  <si>
    <t>n</t>
  </si>
  <si>
    <t>r</t>
  </si>
  <si>
    <t xml:space="preserve"> = resíduo (percentual)</t>
  </si>
  <si>
    <r>
      <t>V</t>
    </r>
    <r>
      <rPr>
        <vertAlign val="subscript"/>
        <sz val="11"/>
        <color theme="1"/>
        <rFont val="Arial Nova"/>
        <family val="2"/>
      </rPr>
      <t>r</t>
    </r>
  </si>
  <si>
    <t xml:space="preserve"> = valor depreciável (equação)</t>
  </si>
  <si>
    <t xml:space="preserve"> = Valor residual</t>
  </si>
  <si>
    <t xml:space="preserve"> = taxa de juros ao ano</t>
  </si>
  <si>
    <t>Valor do bem depreciado</t>
  </si>
  <si>
    <t>Equação:</t>
  </si>
  <si>
    <t>Idade do bem
( t )</t>
  </si>
  <si>
    <t>Fonte:</t>
  </si>
  <si>
    <t>MOREIRA, Alberto Lélio. Princípios de engenharia de avaliações. 5. ed. revisada e ampliada. São Paulo: Pini, 2001.</t>
  </si>
  <si>
    <t>Depreciação anual</t>
  </si>
  <si>
    <r>
      <t>C</t>
    </r>
    <r>
      <rPr>
        <vertAlign val="subscript"/>
        <sz val="11"/>
        <color theme="1"/>
        <rFont val="Arial Nova"/>
        <family val="2"/>
      </rPr>
      <t>i</t>
    </r>
    <r>
      <rPr>
        <sz val="11"/>
        <color theme="1"/>
        <rFont val="Arial Nova"/>
        <family val="2"/>
      </rPr>
      <t xml:space="preserve"> - V</t>
    </r>
    <r>
      <rPr>
        <vertAlign val="subscript"/>
        <sz val="11"/>
        <color theme="1"/>
        <rFont val="Arial Nova"/>
        <family val="2"/>
      </rPr>
      <t>r</t>
    </r>
  </si>
  <si>
    <r>
      <t>C</t>
    </r>
    <r>
      <rPr>
        <vertAlign val="subscript"/>
        <sz val="11"/>
        <color theme="1"/>
        <rFont val="Arial Nova"/>
        <family val="2"/>
      </rPr>
      <t>i</t>
    </r>
  </si>
  <si>
    <t xml:space="preserve"> = custo inicial</t>
  </si>
  <si>
    <t>i</t>
  </si>
  <si>
    <t xml:space="preserve"> = vida útil provável (em anos)</t>
  </si>
  <si>
    <t>Corrigida</t>
  </si>
  <si>
    <t>Valor atualizado
(juros compostos)</t>
  </si>
  <si>
    <t>Depreciação acumulada (atualizada)</t>
  </si>
  <si>
    <t>SINKING FUND DEPRECIATION METHOD (MOREIRA, 2001, p. 233)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</si>
</sst>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#,##0.00_ ;[Red]\-#,##0.00\ "/>
    <numFmt numFmtId="165" formatCode="#,##0_ ;[Red]\-#,##0\ "/>
  </numFmts>
  <fonts count="9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sz val="11"/>
      <color theme="1"/>
      <name val="Montserrat"/>
    </font>
    <font>
      <b/>
      <sz val="22"/>
      <color rgb="FFFEFEFE"/>
      <name val="Montserrat"/>
    </font>
    <font>
      <sz val="11"/>
      <color theme="0"/>
      <name val="Arial Nova"/>
      <family val="2"/>
    </font>
    <font>
      <b/>
      <sz val="11"/>
      <color rgb="FFFEFEFE"/>
      <name val="Montserrat"/>
    </font>
    <font>
      <sz val="1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21242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29">
    <xf numFmtId="164" fontId="0" fillId="0" borderId="0" xfId="0">
      <alignment horizontal="justify" vertical="center"/>
    </xf>
    <xf numFmtId="164" fontId="0" fillId="0" borderId="0" xfId="0" applyProtection="1">
      <alignment horizontal="justify" vertical="center"/>
      <protection hidden="1"/>
    </xf>
    <xf numFmtId="164" fontId="4" fillId="0" borderId="0" xfId="0" applyFont="1" applyAlignment="1" applyProtection="1">
      <alignment horizontal="left" vertical="center" indent="2"/>
      <protection hidden="1"/>
    </xf>
    <xf numFmtId="164" fontId="6" fillId="0" borderId="0" xfId="0" applyFont="1" applyProtection="1">
      <alignment horizontal="justify" vertical="center"/>
      <protection hidden="1"/>
    </xf>
    <xf numFmtId="8" fontId="0" fillId="0" borderId="0" xfId="0" applyNumberFormat="1" applyAlignment="1" applyProtection="1">
      <alignment horizontal="right" vertical="center"/>
      <protection hidden="1"/>
    </xf>
    <xf numFmtId="164" fontId="6" fillId="0" borderId="0" xfId="0" applyFont="1" applyAlignment="1" applyProtection="1">
      <alignment horizontal="right" vertical="center"/>
      <protection hidden="1"/>
    </xf>
    <xf numFmtId="14" fontId="8" fillId="0" borderId="0" xfId="0" applyNumberFormat="1" applyFont="1" applyAlignment="1" applyProtection="1">
      <alignment horizontal="center" vertical="center"/>
      <protection hidden="1"/>
    </xf>
    <xf numFmtId="164" fontId="0" fillId="0" borderId="1" xfId="0" applyBorder="1" applyAlignment="1" applyProtection="1">
      <alignment horizontal="right" vertical="center"/>
      <protection hidden="1"/>
    </xf>
    <xf numFmtId="164" fontId="0" fillId="0" borderId="1" xfId="0" quotePrefix="1" applyBorder="1" applyProtection="1">
      <alignment horizontal="justify" vertical="center"/>
      <protection hidden="1"/>
    </xf>
    <xf numFmtId="164" fontId="0" fillId="0" borderId="3" xfId="0" applyBorder="1" applyAlignment="1" applyProtection="1">
      <alignment horizontal="right" vertical="center"/>
      <protection hidden="1"/>
    </xf>
    <xf numFmtId="164" fontId="0" fillId="0" borderId="3" xfId="0" quotePrefix="1" applyBorder="1" applyProtection="1">
      <alignment horizontal="justify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5" fontId="0" fillId="0" borderId="3" xfId="0" applyNumberFormat="1" applyBorder="1" applyAlignment="1" applyProtection="1">
      <alignment horizontal="center" vertical="center"/>
      <protection hidden="1"/>
    </xf>
    <xf numFmtId="8" fontId="0" fillId="0" borderId="3" xfId="0" applyNumberFormat="1" applyBorder="1" applyAlignment="1" applyProtection="1">
      <alignment horizontal="right" vertical="center"/>
      <protection hidden="1"/>
    </xf>
    <xf numFmtId="165" fontId="0" fillId="0" borderId="1" xfId="0" applyNumberFormat="1" applyBorder="1" applyAlignment="1" applyProtection="1">
      <alignment horizontal="right" vertical="center"/>
      <protection locked="0"/>
    </xf>
    <xf numFmtId="9" fontId="0" fillId="0" borderId="1" xfId="1" applyFont="1" applyBorder="1" applyAlignment="1" applyProtection="1">
      <alignment horizontal="right" vertical="center"/>
      <protection locked="0"/>
    </xf>
    <xf numFmtId="164" fontId="0" fillId="0" borderId="0" xfId="0" applyAlignment="1" applyProtection="1">
      <alignment horizontal="center" vertical="center"/>
      <protection hidden="1"/>
    </xf>
    <xf numFmtId="164" fontId="0" fillId="0" borderId="0" xfId="0" applyAlignment="1" applyProtection="1">
      <alignment vertical="center"/>
      <protection hidden="1"/>
    </xf>
    <xf numFmtId="165" fontId="0" fillId="3" borderId="3" xfId="0" applyNumberFormat="1" applyFill="1" applyBorder="1" applyAlignment="1" applyProtection="1">
      <alignment horizontal="center" vertical="center"/>
      <protection hidden="1"/>
    </xf>
    <xf numFmtId="8" fontId="0" fillId="3" borderId="3" xfId="0" applyNumberFormat="1" applyFill="1" applyBorder="1" applyAlignment="1" applyProtection="1">
      <alignment horizontal="right" vertical="center"/>
      <protection hidden="1"/>
    </xf>
    <xf numFmtId="164" fontId="0" fillId="3" borderId="1" xfId="0" applyFill="1" applyBorder="1" applyAlignment="1" applyProtection="1">
      <alignment horizontal="right" vertical="center"/>
      <protection hidden="1"/>
    </xf>
    <xf numFmtId="164" fontId="0" fillId="3" borderId="1" xfId="0" quotePrefix="1" applyFill="1" applyBorder="1" applyProtection="1">
      <alignment horizontal="justify" vertical="center"/>
      <protection hidden="1"/>
    </xf>
    <xf numFmtId="164" fontId="0" fillId="3" borderId="1" xfId="0" applyFill="1" applyBorder="1" applyAlignment="1" applyProtection="1">
      <alignment horizontal="right" vertical="center"/>
      <protection locked="0"/>
    </xf>
    <xf numFmtId="10" fontId="0" fillId="3" borderId="1" xfId="1" applyNumberFormat="1" applyFont="1" applyFill="1" applyBorder="1" applyAlignment="1" applyProtection="1">
      <alignment horizontal="right" vertical="center"/>
      <protection locked="0"/>
    </xf>
    <xf numFmtId="164" fontId="0" fillId="0" borderId="0" xfId="0" applyProtection="1">
      <alignment horizontal="justify" vertical="center"/>
      <protection hidden="1"/>
    </xf>
    <xf numFmtId="164" fontId="7" fillId="2" borderId="0" xfId="0" applyFont="1" applyFill="1" applyAlignment="1" applyProtection="1">
      <alignment horizontal="left" vertical="center" indent="2"/>
      <protection hidden="1"/>
    </xf>
    <xf numFmtId="164" fontId="2" fillId="3" borderId="0" xfId="0" applyFont="1" applyFill="1" applyAlignment="1" applyProtection="1">
      <alignment horizontal="center" vertical="center" wrapText="1"/>
      <protection hidden="1"/>
    </xf>
    <xf numFmtId="164" fontId="2" fillId="3" borderId="2" xfId="0" applyFont="1" applyFill="1" applyBorder="1" applyAlignment="1" applyProtection="1">
      <alignment horizontal="center" vertical="center" wrapText="1"/>
      <protection hidden="1"/>
    </xf>
    <xf numFmtId="164" fontId="5" fillId="2" borderId="0" xfId="0" applyFont="1" applyFill="1" applyAlignment="1" applyProtection="1">
      <alignment horizontal="left" vertical="center" indent="2"/>
      <protection hidden="1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212429"/>
      <color rgb="FFFEFEFE"/>
      <color rgb="FF112337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chemeClr val="bg1"/>
                </a:solidFill>
              </a:rPr>
              <a:t>Sinking</a:t>
            </a:r>
            <a:r>
              <a:rPr lang="pt-BR" sz="1200" baseline="0">
                <a:solidFill>
                  <a:schemeClr val="bg1"/>
                </a:solidFill>
              </a:rPr>
              <a:t> fund depreciation method</a:t>
            </a:r>
            <a:endParaRPr lang="pt-BR" sz="1200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Valor do bem depreciado</c:v>
          </c:tx>
          <c:spPr>
            <a:ln w="22225" cap="rnd">
              <a:solidFill>
                <a:schemeClr val="accent1"/>
              </a:solidFill>
            </a:ln>
            <a:effectLst>
              <a:glow rad="1016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'EQUAÇÃO (MOREIRA)'!$A$24:$A$34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'EQUAÇÃO (MOREIRA)'!$E$24:$E$34</c:f>
              <c:numCache>
                <c:formatCode>"R$"#,##0.00_);[Red]\("R$"#,##0.00\)</c:formatCode>
                <c:ptCount val="11"/>
                <c:pt idx="0">
                  <c:v>20000</c:v>
                </c:pt>
                <c:pt idx="1">
                  <c:v>19005.413677913602</c:v>
                </c:pt>
                <c:pt idx="2">
                  <c:v>17874.071736540329</c:v>
                </c:pt>
                <c:pt idx="3">
                  <c:v>16587.17027822823</c:v>
                </c:pt>
                <c:pt idx="4">
                  <c:v>15123.319869398214</c:v>
                </c:pt>
                <c:pt idx="5">
                  <c:v>13458.190029354073</c:v>
                </c:pt>
                <c:pt idx="6">
                  <c:v>11564.104836303863</c:v>
                </c:pt>
                <c:pt idx="7">
                  <c:v>9409.5829292092476</c:v>
                </c:pt>
                <c:pt idx="8">
                  <c:v>6958.8142598891245</c:v>
                </c:pt>
                <c:pt idx="9">
                  <c:v>4171.0648985374828</c:v>
                </c:pt>
                <c:pt idx="10">
                  <c:v>999.99999999999272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1D-4CFA-8F24-CD363200962F}"/>
            </c:ext>
          </c:extLst>
        </c:ser>
        <c:ser>
          <c:idx val="1"/>
          <c:order val="1"/>
          <c:tx>
            <c:v>Valor residual</c:v>
          </c:tx>
          <c:spPr>
            <a:ln w="22225" cap="rnd">
              <a:solidFill>
                <a:srgbClr val="FF0000"/>
              </a:solidFill>
            </a:ln>
            <a:effectLst>
              <a:glow rad="101600">
                <a:srgbClr val="FF0000">
                  <a:alpha val="14000"/>
                </a:srgbClr>
              </a:glow>
            </a:effectLst>
          </c:spPr>
          <c:marker>
            <c:symbol val="none"/>
          </c:marker>
          <c:dLbls>
            <c:dLbl>
              <c:idx val="10"/>
              <c:layout>
                <c:manualLayout>
                  <c:x val="-3.5277777777779069E-3"/>
                  <c:y val="1.411111111111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0-4E59-9AE6-0F4192AFBE95}"/>
                </c:ext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'EQUAÇÃO (MOREIRA)'!$A$24:$A$34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'EQUAÇÃO (MOREIRA)'!$F$29:$F$39</c:f>
              <c:numCache>
                <c:formatCode>#,##0.00_ ;[Red]\-#,##0.00\ </c:formatCode>
                <c:ptCount val="1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1D-4CFA-8F24-CD363200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557600"/>
        <c:axId val="630550528"/>
      </c:scatterChart>
      <c:valAx>
        <c:axId val="6305576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Períodos de depreciação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0550528"/>
        <c:crosses val="autoZero"/>
        <c:crossBetween val="midCat"/>
      </c:valAx>
      <c:valAx>
        <c:axId val="630550528"/>
        <c:scaling>
          <c:orientation val="minMax"/>
          <c:max val="25000"/>
        </c:scaling>
        <c:delete val="0"/>
        <c:axPos val="l"/>
        <c:numFmt formatCode="&quot;R$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0557600"/>
        <c:crosses val="autoZero"/>
        <c:crossBetween val="midCat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52385</xdr:colOff>
      <xdr:row>3</xdr:row>
      <xdr:rowOff>66673</xdr:rowOff>
    </xdr:from>
    <xdr:to>
      <xdr:col>14</xdr:col>
      <xdr:colOff>1013509</xdr:colOff>
      <xdr:row>32</xdr:row>
      <xdr:rowOff>141973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DDB2EC-86E8-4742-8A17-52841E114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1914525</xdr:colOff>
      <xdr:row>2</xdr:row>
      <xdr:rowOff>102393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998AAC2-B6FC-DA85-A30E-A0CB2B11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1914525</xdr:colOff>
      <xdr:row>8</xdr:row>
      <xdr:rowOff>171450</xdr:rowOff>
    </xdr:to>
    <xdr:pic>
      <xdr:nvPicPr>
        <xdr:cNvPr id="6" name="Imagem 5" descr="  d = ( C_i - V_r) \cdot \left [ \dfrac{i}{(1+i)^n - 1} \right ]  ">
          <a:extLst>
            <a:ext uri="{FF2B5EF4-FFF2-40B4-BE49-F238E27FC236}">
              <a16:creationId xmlns:a16="http://schemas.microsoft.com/office/drawing/2014/main" id="{CA4C8DEC-16C0-807F-CCAD-99944BEB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438400"/>
          <a:ext cx="19145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521368</xdr:colOff>
      <xdr:row>12</xdr:row>
      <xdr:rowOff>114300</xdr:rowOff>
    </xdr:to>
    <xdr:pic>
      <xdr:nvPicPr>
        <xdr:cNvPr id="9" name="Imagem 8" descr="  \begin{tabular}{W{l}{1cm}W{r}{0.2cm}W{c}{0.2cm}W{l}{6cm}}  Onde: &amp; d &amp; = &amp; depreciação anual \\  &amp; C_i &amp; = &amp; custo inicial \\  &amp; V_r &amp; = &amp; valor residual  \\  &amp; i &amp; = &amp; taxa de juros \\  &amp; n &amp; = &amp; vida útil provável \\  &amp; &amp; &amp; \\  &amp; &amp; &amp; (MOREIRA, 2001, p. 233) \\     \end{tabular}  ">
          <a:extLst>
            <a:ext uri="{FF2B5EF4-FFF2-40B4-BE49-F238E27FC236}">
              <a16:creationId xmlns:a16="http://schemas.microsoft.com/office/drawing/2014/main" id="{7C6637A9-9C9F-4C90-A86B-0EFAF19E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263" y="2446421"/>
          <a:ext cx="2857500" cy="1367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002-7F47-4D2E-A110-68FAD16D6D0B}">
  <dimension ref="A1:Q119"/>
  <sheetViews>
    <sheetView tabSelected="1" zoomScale="95" zoomScaleNormal="95" workbookViewId="0">
      <selection activeCell="A18" sqref="A18"/>
    </sheetView>
  </sheetViews>
  <sheetFormatPr defaultColWidth="15.625" defaultRowHeight="15" customHeight="1" x14ac:dyDescent="0.2"/>
  <cols>
    <col min="1" max="1" width="15.625" style="1" customWidth="1"/>
    <col min="2" max="5" width="30.625" style="1" customWidth="1"/>
    <col min="6" max="7" width="15.625" style="3"/>
    <col min="8" max="8" width="9" style="3"/>
    <col min="9" max="10" width="10.625" style="3" customWidth="1"/>
    <col min="11" max="14" width="9" style="3"/>
    <col min="15" max="15" width="15.625" style="3"/>
    <col min="16" max="16" width="20.625" style="3" customWidth="1"/>
    <col min="17" max="17" width="15.625" style="3"/>
    <col min="18" max="18" width="20.625" style="1" customWidth="1"/>
    <col min="19" max="19" width="15.625" style="1"/>
    <col min="20" max="20" width="20.625" style="1" customWidth="1"/>
    <col min="21" max="21" width="9" style="1"/>
    <col min="22" max="22" width="15.625" style="1"/>
    <col min="23" max="23" width="20.625" style="1" customWidth="1"/>
    <col min="24" max="24" width="15.625" style="1"/>
    <col min="25" max="25" width="20.625" style="1" customWidth="1"/>
    <col min="26" max="26" width="15.625" style="1"/>
    <col min="27" max="27" width="20.625" style="1" customWidth="1"/>
    <col min="28" max="28" width="9" style="1"/>
    <col min="29" max="16384" width="15.625" style="1"/>
  </cols>
  <sheetData>
    <row r="1" spans="1:5" ht="99.95" customHeight="1" x14ac:dyDescent="0.2">
      <c r="A1" s="28"/>
      <c r="B1" s="28"/>
      <c r="C1" s="28"/>
      <c r="D1" s="28"/>
      <c r="E1" s="28"/>
    </row>
    <row r="2" spans="1:5" ht="3.95" customHeight="1" x14ac:dyDescent="0.2"/>
    <row r="3" spans="1:5" ht="15" customHeight="1" x14ac:dyDescent="0.2">
      <c r="A3" s="28"/>
      <c r="B3" s="28"/>
      <c r="C3" s="28"/>
      <c r="D3" s="28"/>
      <c r="E3" s="28"/>
    </row>
    <row r="5" spans="1:5" ht="20.100000000000001" customHeight="1" x14ac:dyDescent="0.2">
      <c r="A5" s="25" t="s">
        <v>21</v>
      </c>
      <c r="B5" s="25"/>
      <c r="C5" s="25"/>
      <c r="D5" s="25"/>
      <c r="E5" s="25"/>
    </row>
    <row r="6" spans="1:5" ht="20.100000000000001" customHeight="1" x14ac:dyDescent="0.2">
      <c r="A6" s="2"/>
      <c r="E6" s="2"/>
    </row>
    <row r="7" spans="1:5" ht="20.100000000000001" customHeight="1" x14ac:dyDescent="0.2"/>
    <row r="8" spans="1:5" ht="20.100000000000001" customHeight="1" x14ac:dyDescent="0.2">
      <c r="A8" s="1" t="s">
        <v>8</v>
      </c>
      <c r="B8" s="17"/>
      <c r="C8" s="17"/>
      <c r="D8" s="17"/>
      <c r="E8" s="17"/>
    </row>
    <row r="9" spans="1:5" ht="20.100000000000001" customHeight="1" x14ac:dyDescent="0.2">
      <c r="B9" s="17"/>
      <c r="C9" s="17"/>
      <c r="D9" s="17"/>
      <c r="E9" s="17"/>
    </row>
    <row r="10" spans="1:5" ht="20.100000000000001" customHeight="1" x14ac:dyDescent="0.2">
      <c r="B10" s="17"/>
      <c r="C10" s="17"/>
      <c r="D10" s="17"/>
      <c r="E10" s="17"/>
    </row>
    <row r="11" spans="1:5" ht="20.100000000000001" customHeight="1" x14ac:dyDescent="0.2">
      <c r="B11" s="17"/>
      <c r="C11" s="17"/>
      <c r="D11" s="17"/>
      <c r="E11" s="17"/>
    </row>
    <row r="12" spans="1:5" ht="20.100000000000001" customHeight="1" x14ac:dyDescent="0.2">
      <c r="B12" s="17"/>
      <c r="C12" s="17"/>
      <c r="D12" s="17"/>
      <c r="E12" s="17"/>
    </row>
    <row r="13" spans="1:5" ht="20.100000000000001" customHeight="1" x14ac:dyDescent="0.2">
      <c r="B13" s="17"/>
      <c r="C13" s="17"/>
      <c r="D13" s="17"/>
      <c r="E13" s="17"/>
    </row>
    <row r="14" spans="1:5" ht="20.100000000000001" customHeight="1" x14ac:dyDescent="0.2">
      <c r="B14" s="16"/>
      <c r="C14" s="16"/>
      <c r="E14" s="16"/>
    </row>
    <row r="15" spans="1:5" ht="20.100000000000001" customHeight="1" x14ac:dyDescent="0.2">
      <c r="A15" s="7" t="s">
        <v>0</v>
      </c>
      <c r="B15" s="8" t="s">
        <v>17</v>
      </c>
      <c r="C15" s="14">
        <v>10</v>
      </c>
    </row>
    <row r="16" spans="1:5" ht="20.100000000000001" customHeight="1" x14ac:dyDescent="0.2">
      <c r="A16" s="20" t="s">
        <v>14</v>
      </c>
      <c r="B16" s="21" t="s">
        <v>15</v>
      </c>
      <c r="C16" s="22">
        <v>20000</v>
      </c>
    </row>
    <row r="17" spans="1:6" ht="20.100000000000001" customHeight="1" x14ac:dyDescent="0.2">
      <c r="A17" s="7" t="s">
        <v>1</v>
      </c>
      <c r="B17" s="10" t="s">
        <v>2</v>
      </c>
      <c r="C17" s="15">
        <v>0.05</v>
      </c>
    </row>
    <row r="18" spans="1:6" ht="20.100000000000001" customHeight="1" x14ac:dyDescent="0.2">
      <c r="A18" s="20" t="s">
        <v>3</v>
      </c>
      <c r="B18" s="21" t="s">
        <v>5</v>
      </c>
      <c r="C18" s="20">
        <f>C16*C17</f>
        <v>1000</v>
      </c>
    </row>
    <row r="19" spans="1:6" ht="20.100000000000001" customHeight="1" x14ac:dyDescent="0.2">
      <c r="A19" s="9" t="s">
        <v>13</v>
      </c>
      <c r="B19" s="10" t="s">
        <v>4</v>
      </c>
      <c r="C19" s="7">
        <f>C16-C18</f>
        <v>19000</v>
      </c>
    </row>
    <row r="20" spans="1:6" ht="20.100000000000001" customHeight="1" x14ac:dyDescent="0.2">
      <c r="A20" s="20" t="s">
        <v>16</v>
      </c>
      <c r="B20" s="21" t="s">
        <v>6</v>
      </c>
      <c r="C20" s="23">
        <v>0.13750000000000001</v>
      </c>
    </row>
    <row r="21" spans="1:6" ht="20.100000000000001" customHeight="1" x14ac:dyDescent="0.2"/>
    <row r="22" spans="1:6" ht="20.100000000000001" customHeight="1" x14ac:dyDescent="0.2">
      <c r="A22" s="26" t="s">
        <v>9</v>
      </c>
      <c r="B22" s="26" t="s">
        <v>12</v>
      </c>
      <c r="C22" s="26" t="s">
        <v>19</v>
      </c>
      <c r="D22" s="26" t="s">
        <v>20</v>
      </c>
      <c r="E22" s="26" t="s">
        <v>7</v>
      </c>
    </row>
    <row r="23" spans="1:6" ht="20.100000000000001" customHeight="1" thickBot="1" x14ac:dyDescent="0.25">
      <c r="A23" s="27"/>
      <c r="B23" s="27"/>
      <c r="C23" s="27" t="s">
        <v>18</v>
      </c>
      <c r="D23" s="27"/>
      <c r="E23" s="27"/>
      <c r="F23" s="6"/>
    </row>
    <row r="24" spans="1:6" ht="20.100000000000001" customHeight="1" x14ac:dyDescent="0.2">
      <c r="A24" s="11">
        <v>0</v>
      </c>
      <c r="B24" s="4">
        <v>0</v>
      </c>
      <c r="C24" s="4">
        <f t="shared" ref="C24:C34" si="0">B24*((1+$C$20)^(A24-1))</f>
        <v>0</v>
      </c>
      <c r="D24" s="4">
        <f>C24</f>
        <v>0</v>
      </c>
      <c r="E24" s="4">
        <f t="shared" ref="E24:E34" si="1">$C$18+($C$19-D24)</f>
        <v>20000</v>
      </c>
    </row>
    <row r="25" spans="1:6" ht="20.100000000000001" customHeight="1" x14ac:dyDescent="0.2">
      <c r="A25" s="18">
        <v>1</v>
      </c>
      <c r="B25" s="19">
        <f t="shared" ref="B25:B34" si="2">$C$19*($C$20/(((1+$C$20)^$C$15)-1))</f>
        <v>994.58632208639597</v>
      </c>
      <c r="C25" s="19">
        <f t="shared" si="0"/>
        <v>994.58632208639597</v>
      </c>
      <c r="D25" s="19">
        <f>D24+C25</f>
        <v>994.58632208639597</v>
      </c>
      <c r="E25" s="19">
        <f t="shared" si="1"/>
        <v>19005.413677913602</v>
      </c>
    </row>
    <row r="26" spans="1:6" ht="20.100000000000001" customHeight="1" x14ac:dyDescent="0.2">
      <c r="A26" s="12">
        <v>2</v>
      </c>
      <c r="B26" s="13">
        <f t="shared" si="2"/>
        <v>994.58632208639597</v>
      </c>
      <c r="C26" s="13">
        <f t="shared" si="0"/>
        <v>1131.3419413732754</v>
      </c>
      <c r="D26" s="13">
        <f t="shared" ref="D26:D34" si="3">D25+C26</f>
        <v>2125.9282634596711</v>
      </c>
      <c r="E26" s="13">
        <f t="shared" si="1"/>
        <v>17874.071736540329</v>
      </c>
    </row>
    <row r="27" spans="1:6" ht="20.100000000000001" customHeight="1" x14ac:dyDescent="0.2">
      <c r="A27" s="18">
        <v>3</v>
      </c>
      <c r="B27" s="19">
        <f t="shared" si="2"/>
        <v>994.58632208639597</v>
      </c>
      <c r="C27" s="19">
        <f t="shared" si="0"/>
        <v>1286.9014583121007</v>
      </c>
      <c r="D27" s="19">
        <f t="shared" si="3"/>
        <v>3412.8297217717718</v>
      </c>
      <c r="E27" s="19">
        <f t="shared" si="1"/>
        <v>16587.17027822823</v>
      </c>
    </row>
    <row r="28" spans="1:6" ht="20.100000000000001" customHeight="1" x14ac:dyDescent="0.2">
      <c r="A28" s="12">
        <v>4</v>
      </c>
      <c r="B28" s="13">
        <f t="shared" si="2"/>
        <v>994.58632208639597</v>
      </c>
      <c r="C28" s="13">
        <f t="shared" si="0"/>
        <v>1463.8504088300144</v>
      </c>
      <c r="D28" s="13">
        <f t="shared" si="3"/>
        <v>4876.680130601786</v>
      </c>
      <c r="E28" s="13">
        <f t="shared" si="1"/>
        <v>15123.319869398214</v>
      </c>
    </row>
    <row r="29" spans="1:6" ht="20.100000000000001" customHeight="1" x14ac:dyDescent="0.2">
      <c r="A29" s="18">
        <v>5</v>
      </c>
      <c r="B29" s="19">
        <f t="shared" si="2"/>
        <v>994.58632208639597</v>
      </c>
      <c r="C29" s="19">
        <f t="shared" si="0"/>
        <v>1665.1298400441412</v>
      </c>
      <c r="D29" s="19">
        <f t="shared" si="3"/>
        <v>6541.809970645927</v>
      </c>
      <c r="E29" s="19">
        <f t="shared" si="1"/>
        <v>13458.190029354073</v>
      </c>
      <c r="F29" s="5">
        <f t="shared" ref="F29:F39" si="4">$C$18</f>
        <v>1000</v>
      </c>
    </row>
    <row r="30" spans="1:6" ht="20.100000000000001" customHeight="1" x14ac:dyDescent="0.2">
      <c r="A30" s="12">
        <v>6</v>
      </c>
      <c r="B30" s="13">
        <f t="shared" si="2"/>
        <v>994.58632208639597</v>
      </c>
      <c r="C30" s="13">
        <f t="shared" si="0"/>
        <v>1894.0851930502106</v>
      </c>
      <c r="D30" s="13">
        <f t="shared" si="3"/>
        <v>8435.8951636961374</v>
      </c>
      <c r="E30" s="13">
        <f t="shared" si="1"/>
        <v>11564.104836303863</v>
      </c>
      <c r="F30" s="5">
        <f t="shared" si="4"/>
        <v>1000</v>
      </c>
    </row>
    <row r="31" spans="1:6" ht="20.100000000000001" customHeight="1" x14ac:dyDescent="0.2">
      <c r="A31" s="18">
        <v>7</v>
      </c>
      <c r="B31" s="19">
        <f t="shared" si="2"/>
        <v>994.58632208639597</v>
      </c>
      <c r="C31" s="19">
        <f t="shared" si="0"/>
        <v>2154.5219070946146</v>
      </c>
      <c r="D31" s="19">
        <f t="shared" si="3"/>
        <v>10590.417070790752</v>
      </c>
      <c r="E31" s="19">
        <f t="shared" si="1"/>
        <v>9409.5829292092476</v>
      </c>
      <c r="F31" s="5">
        <f t="shared" si="4"/>
        <v>1000</v>
      </c>
    </row>
    <row r="32" spans="1:6" ht="20.100000000000001" customHeight="1" x14ac:dyDescent="0.2">
      <c r="A32" s="12">
        <v>8</v>
      </c>
      <c r="B32" s="13">
        <f t="shared" si="2"/>
        <v>994.58632208639597</v>
      </c>
      <c r="C32" s="13">
        <f t="shared" si="0"/>
        <v>2450.768669320124</v>
      </c>
      <c r="D32" s="13">
        <f t="shared" si="3"/>
        <v>13041.185740110875</v>
      </c>
      <c r="E32" s="13">
        <f t="shared" si="1"/>
        <v>6958.8142598891245</v>
      </c>
      <c r="F32" s="5">
        <f t="shared" si="4"/>
        <v>1000</v>
      </c>
    </row>
    <row r="33" spans="1:6" ht="20.100000000000001" customHeight="1" x14ac:dyDescent="0.2">
      <c r="A33" s="18">
        <v>9</v>
      </c>
      <c r="B33" s="19">
        <f t="shared" si="2"/>
        <v>994.58632208639597</v>
      </c>
      <c r="C33" s="19">
        <f t="shared" si="0"/>
        <v>2787.7493613516408</v>
      </c>
      <c r="D33" s="19">
        <f t="shared" si="3"/>
        <v>15828.935101462517</v>
      </c>
      <c r="E33" s="19">
        <f t="shared" si="1"/>
        <v>4171.0648985374828</v>
      </c>
      <c r="F33" s="5">
        <f t="shared" si="4"/>
        <v>1000</v>
      </c>
    </row>
    <row r="34" spans="1:6" ht="20.100000000000001" customHeight="1" x14ac:dyDescent="0.2">
      <c r="A34" s="12">
        <v>10</v>
      </c>
      <c r="B34" s="13">
        <f t="shared" si="2"/>
        <v>994.58632208639597</v>
      </c>
      <c r="C34" s="13">
        <f t="shared" si="0"/>
        <v>3171.0648985374914</v>
      </c>
      <c r="D34" s="13">
        <f t="shared" si="3"/>
        <v>19000.000000000007</v>
      </c>
      <c r="E34" s="13">
        <f t="shared" si="1"/>
        <v>999.99999999999272</v>
      </c>
      <c r="F34" s="5">
        <f t="shared" si="4"/>
        <v>1000</v>
      </c>
    </row>
    <row r="35" spans="1:6" ht="20.100000000000001" customHeight="1" x14ac:dyDescent="0.2">
      <c r="F35" s="5">
        <f t="shared" si="4"/>
        <v>1000</v>
      </c>
    </row>
    <row r="36" spans="1:6" ht="20.100000000000001" customHeight="1" x14ac:dyDescent="0.2">
      <c r="F36" s="5">
        <f t="shared" si="4"/>
        <v>1000</v>
      </c>
    </row>
    <row r="37" spans="1:6" ht="20.100000000000001" customHeight="1" x14ac:dyDescent="0.2">
      <c r="F37" s="5">
        <f t="shared" si="4"/>
        <v>1000</v>
      </c>
    </row>
    <row r="38" spans="1:6" ht="20.100000000000001" customHeight="1" x14ac:dyDescent="0.2">
      <c r="A38" s="1" t="s">
        <v>10</v>
      </c>
      <c r="F38" s="5">
        <f t="shared" si="4"/>
        <v>1000</v>
      </c>
    </row>
    <row r="39" spans="1:6" ht="20.100000000000001" customHeight="1" x14ac:dyDescent="0.2">
      <c r="A39" s="24" t="s">
        <v>11</v>
      </c>
      <c r="B39" s="24"/>
      <c r="C39" s="24"/>
      <c r="D39" s="24"/>
      <c r="E39" s="24"/>
      <c r="F39" s="5">
        <f t="shared" si="4"/>
        <v>1000</v>
      </c>
    </row>
    <row r="40" spans="1:6" ht="20.100000000000001" customHeight="1" x14ac:dyDescent="0.2">
      <c r="A40" s="24"/>
      <c r="B40" s="24"/>
      <c r="C40" s="24"/>
      <c r="D40" s="24"/>
      <c r="E40" s="24"/>
    </row>
    <row r="41" spans="1:6" ht="20.100000000000001" customHeight="1" x14ac:dyDescent="0.2"/>
    <row r="42" spans="1:6" ht="20.100000000000001" customHeight="1" x14ac:dyDescent="0.2"/>
    <row r="43" spans="1:6" ht="20.100000000000001" customHeight="1" x14ac:dyDescent="0.2"/>
    <row r="44" spans="1:6" ht="20.100000000000001" customHeight="1" x14ac:dyDescent="0.2"/>
    <row r="45" spans="1:6" ht="20.100000000000001" customHeight="1" x14ac:dyDescent="0.2"/>
    <row r="46" spans="1:6" ht="20.100000000000001" customHeight="1" x14ac:dyDescent="0.2"/>
    <row r="47" spans="1:6" ht="20.100000000000001" customHeight="1" x14ac:dyDescent="0.2"/>
    <row r="48" spans="1:6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spans="5:5" ht="20.100000000000001" customHeight="1" x14ac:dyDescent="0.2"/>
    <row r="66" spans="5:5" ht="20.100000000000001" customHeight="1" x14ac:dyDescent="0.2"/>
    <row r="67" spans="5:5" ht="20.100000000000001" customHeight="1" x14ac:dyDescent="0.2"/>
    <row r="68" spans="5:5" ht="20.100000000000001" customHeight="1" x14ac:dyDescent="0.2">
      <c r="E68" s="4"/>
    </row>
    <row r="69" spans="5:5" ht="20.100000000000001" customHeight="1" x14ac:dyDescent="0.2"/>
    <row r="70" spans="5:5" ht="20.100000000000001" customHeight="1" x14ac:dyDescent="0.2"/>
    <row r="71" spans="5:5" ht="20.100000000000001" customHeight="1" x14ac:dyDescent="0.2"/>
    <row r="72" spans="5:5" ht="20.100000000000001" customHeight="1" x14ac:dyDescent="0.2"/>
    <row r="73" spans="5:5" ht="20.100000000000001" customHeight="1" x14ac:dyDescent="0.2"/>
    <row r="74" spans="5:5" ht="20.100000000000001" customHeight="1" x14ac:dyDescent="0.2"/>
    <row r="75" spans="5:5" ht="20.100000000000001" customHeight="1" x14ac:dyDescent="0.2"/>
    <row r="76" spans="5:5" ht="20.100000000000001" customHeight="1" x14ac:dyDescent="0.2"/>
    <row r="77" spans="5:5" ht="20.100000000000001" customHeight="1" x14ac:dyDescent="0.2"/>
    <row r="78" spans="5:5" ht="20.100000000000001" customHeight="1" x14ac:dyDescent="0.2"/>
    <row r="79" spans="5:5" ht="20.100000000000001" customHeight="1" x14ac:dyDescent="0.2"/>
    <row r="80" spans="5:5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</sheetData>
  <sheetProtection algorithmName="SHA-512" hashValue="1Ra8UPOkU+hkONZupSgdWtJqH42VJQog4akWzneLwRKr0kCp36i6a/Kyzd4DvpYwCZVu7h5S9SCCDerrQ1OynQ==" saltValue="A1bn/JRkZfPOXWcB9tN9aQ==" spinCount="100000" sheet="1" objects="1" scenarios="1"/>
  <mergeCells count="9">
    <mergeCell ref="A39:E40"/>
    <mergeCell ref="A5:E5"/>
    <mergeCell ref="A22:A23"/>
    <mergeCell ref="A1:E1"/>
    <mergeCell ref="A3:E3"/>
    <mergeCell ref="B22:B23"/>
    <mergeCell ref="E22:E23"/>
    <mergeCell ref="D22:D23"/>
    <mergeCell ref="C22:C23"/>
  </mergeCells>
  <dataValidations disablePrompts="1" count="2">
    <dataValidation type="list" allowBlank="1" showInputMessage="1" showErrorMessage="1" sqref="B82:D82" xr:uid="{7784F790-2C21-42CD-A920-50301B23F1F0}">
      <formula1>$B$69:$B$73</formula1>
    </dataValidation>
    <dataValidation type="list" allowBlank="1" showInputMessage="1" showErrorMessage="1" sqref="B79:D79" xr:uid="{AE59FE49-C95F-4F7B-A2DB-98EA17D2BE34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EQUAÇÃO (MOREIRA)</vt:lpstr>
      <vt:lpstr>'EQUAÇÃO (MOREIRA)'!Area_de_impressao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do fundo de amortização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2023-05-29T20:12:05Z</dcterms:modified>
</cp:coreProperties>
</file>