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Projetos\Projeto Alfa\Planilhas\Métodos de saneamento\"/>
    </mc:Choice>
  </mc:AlternateContent>
  <xr:revisionPtr revIDLastSave="0" documentId="13_ncr:1_{39864B3B-6119-451C-BF4B-D1D645F697D5}" xr6:coauthVersionLast="47" xr6:coauthVersionMax="47" xr10:uidLastSave="{00000000-0000-0000-0000-000000000000}"/>
  <bookViews>
    <workbookView xWindow="-120" yWindow="-120" windowWidth="29040" windowHeight="15840" tabRatio="854" xr2:uid="{6508EFDF-4289-4AD2-884C-3D616334D4BC}"/>
  </bookViews>
  <sheets>
    <sheet name="CRITÉRIO DE ARLEY" sheetId="7" r:id="rId1"/>
  </sheets>
  <definedNames>
    <definedName name="_xlnm.Print_Area" localSheetId="0">'CRITÉRIO DE ARLEY'!$A$1:$AA$68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63" i="7" l="1"/>
  <c r="Q64" i="7" s="1"/>
  <c r="Q62" i="7" s="1"/>
  <c r="B22" i="7" l="1"/>
  <c r="B23" i="7" s="1"/>
  <c r="Q60" i="7" a="1"/>
  <c r="Q60" i="7" s="1"/>
  <c r="B19" i="7" a="1"/>
  <c r="B19" i="7" s="1"/>
  <c r="K60" i="7" a="1"/>
  <c r="K60" i="7" s="1"/>
  <c r="K63" i="7" s="1"/>
  <c r="K64" i="7" s="1"/>
  <c r="K62" i="7" s="1"/>
  <c r="B11" i="7" a="1"/>
  <c r="B11" i="7" s="1"/>
  <c r="DX135" i="7" l="1"/>
  <c r="P7" i="7" l="1"/>
  <c r="R7" i="7"/>
  <c r="I49" i="7" l="1"/>
  <c r="H49" i="7"/>
  <c r="I48" i="7"/>
  <c r="H48" i="7"/>
  <c r="I47" i="7"/>
  <c r="H47" i="7"/>
  <c r="N47" i="7" s="1"/>
  <c r="I46" i="7"/>
  <c r="H46" i="7"/>
  <c r="N46" i="7" s="1"/>
  <c r="I45" i="7"/>
  <c r="H45" i="7"/>
  <c r="I44" i="7"/>
  <c r="H44" i="7"/>
  <c r="I43" i="7"/>
  <c r="H43" i="7"/>
  <c r="N43" i="7" s="1"/>
  <c r="I42" i="7"/>
  <c r="H42" i="7"/>
  <c r="N42" i="7" s="1"/>
  <c r="I41" i="7"/>
  <c r="H41" i="7"/>
  <c r="I40" i="7"/>
  <c r="H40" i="7"/>
  <c r="I39" i="7"/>
  <c r="H39" i="7"/>
  <c r="N39" i="7" s="1"/>
  <c r="I38" i="7"/>
  <c r="H38" i="7"/>
  <c r="N38" i="7" s="1"/>
  <c r="I37" i="7"/>
  <c r="H37" i="7"/>
  <c r="I36" i="7"/>
  <c r="H36" i="7"/>
  <c r="I35" i="7"/>
  <c r="H35" i="7"/>
  <c r="N35" i="7" s="1"/>
  <c r="I34" i="7"/>
  <c r="H34" i="7"/>
  <c r="N34" i="7" s="1"/>
  <c r="I33" i="7"/>
  <c r="H33" i="7"/>
  <c r="I32" i="7"/>
  <c r="H32" i="7"/>
  <c r="I31" i="7"/>
  <c r="H31" i="7"/>
  <c r="N31" i="7" s="1"/>
  <c r="I30" i="7"/>
  <c r="H30" i="7"/>
  <c r="N30" i="7" s="1"/>
  <c r="I29" i="7"/>
  <c r="H29" i="7"/>
  <c r="I28" i="7"/>
  <c r="H28" i="7"/>
  <c r="I27" i="7"/>
  <c r="H27" i="7"/>
  <c r="N27" i="7" s="1"/>
  <c r="I26" i="7"/>
  <c r="H26" i="7"/>
  <c r="N26" i="7" s="1"/>
  <c r="I25" i="7"/>
  <c r="H25" i="7"/>
  <c r="I24" i="7"/>
  <c r="H24" i="7"/>
  <c r="I23" i="7"/>
  <c r="H23" i="7"/>
  <c r="N23" i="7" s="1"/>
  <c r="I22" i="7"/>
  <c r="H22" i="7"/>
  <c r="N22" i="7" s="1"/>
  <c r="I21" i="7"/>
  <c r="H21" i="7"/>
  <c r="I20" i="7"/>
  <c r="H20" i="7"/>
  <c r="I19" i="7"/>
  <c r="H19" i="7"/>
  <c r="N19" i="7" s="1"/>
  <c r="I18" i="7"/>
  <c r="H18" i="7"/>
  <c r="N18" i="7" s="1"/>
  <c r="I17" i="7"/>
  <c r="H17" i="7"/>
  <c r="I16" i="7"/>
  <c r="H16" i="7"/>
  <c r="I15" i="7"/>
  <c r="H15" i="7"/>
  <c r="N15" i="7" s="1"/>
  <c r="I14" i="7"/>
  <c r="DS135" i="7" s="1"/>
  <c r="H14" i="7"/>
  <c r="I13" i="7"/>
  <c r="H13" i="7"/>
  <c r="I12" i="7"/>
  <c r="H12" i="7"/>
  <c r="I11" i="7"/>
  <c r="H11" i="7"/>
  <c r="N11" i="7" s="1"/>
  <c r="I10" i="7"/>
  <c r="H10" i="7"/>
  <c r="I9" i="7"/>
  <c r="H9" i="7"/>
  <c r="N9" i="7" s="1"/>
  <c r="I8" i="7"/>
  <c r="DS129" i="7" s="1"/>
  <c r="H8" i="7"/>
  <c r="N8" i="7" s="1"/>
  <c r="I7" i="7"/>
  <c r="O7" i="7" s="1"/>
  <c r="H7" i="7"/>
  <c r="N7" i="7" s="1"/>
  <c r="O12" i="7" l="1"/>
  <c r="DX133" i="7" s="1"/>
  <c r="DS133" i="7"/>
  <c r="O9" i="7"/>
  <c r="DX130" i="7" s="1"/>
  <c r="DS130" i="7"/>
  <c r="O13" i="7"/>
  <c r="DX134" i="7" s="1"/>
  <c r="DS134" i="7"/>
  <c r="O21" i="7"/>
  <c r="DX142" i="7" s="1"/>
  <c r="DS142" i="7"/>
  <c r="O10" i="7"/>
  <c r="DX131" i="7" s="1"/>
  <c r="DS131" i="7"/>
  <c r="O16" i="7"/>
  <c r="DX137" i="7" s="1"/>
  <c r="DS137" i="7"/>
  <c r="O18" i="7"/>
  <c r="DX139" i="7" s="1"/>
  <c r="DS139" i="7"/>
  <c r="O20" i="7"/>
  <c r="DX141" i="7" s="1"/>
  <c r="DS141" i="7"/>
  <c r="O22" i="7"/>
  <c r="DX143" i="7" s="1"/>
  <c r="DS143" i="7"/>
  <c r="O24" i="7"/>
  <c r="DX145" i="7" s="1"/>
  <c r="DS145" i="7"/>
  <c r="O26" i="7"/>
  <c r="DX147" i="7" s="1"/>
  <c r="DS147" i="7"/>
  <c r="O28" i="7"/>
  <c r="DX149" i="7" s="1"/>
  <c r="DS149" i="7"/>
  <c r="O30" i="7"/>
  <c r="DX151" i="7" s="1"/>
  <c r="DS151" i="7"/>
  <c r="O32" i="7"/>
  <c r="DX153" i="7" s="1"/>
  <c r="DS153" i="7"/>
  <c r="O34" i="7"/>
  <c r="DX155" i="7" s="1"/>
  <c r="DS155" i="7"/>
  <c r="O36" i="7"/>
  <c r="DX157" i="7" s="1"/>
  <c r="DS157" i="7"/>
  <c r="O38" i="7"/>
  <c r="DX159" i="7" s="1"/>
  <c r="DS159" i="7"/>
  <c r="O40" i="7"/>
  <c r="DX161" i="7" s="1"/>
  <c r="DS161" i="7"/>
  <c r="O42" i="7"/>
  <c r="DX163" i="7" s="1"/>
  <c r="DS163" i="7"/>
  <c r="O44" i="7"/>
  <c r="DX165" i="7" s="1"/>
  <c r="DS165" i="7"/>
  <c r="O46" i="7"/>
  <c r="DX167" i="7" s="1"/>
  <c r="DS167" i="7"/>
  <c r="O48" i="7"/>
  <c r="DX169" i="7" s="1"/>
  <c r="DS169" i="7"/>
  <c r="O11" i="7"/>
  <c r="DS132" i="7"/>
  <c r="O15" i="7"/>
  <c r="DX136" i="7" s="1"/>
  <c r="DS136" i="7"/>
  <c r="O17" i="7"/>
  <c r="DX138" i="7" s="1"/>
  <c r="DS138" i="7"/>
  <c r="O19" i="7"/>
  <c r="DX140" i="7" s="1"/>
  <c r="DS140" i="7"/>
  <c r="O23" i="7"/>
  <c r="DX144" i="7" s="1"/>
  <c r="DS144" i="7"/>
  <c r="O25" i="7"/>
  <c r="DX146" i="7" s="1"/>
  <c r="DS146" i="7"/>
  <c r="O27" i="7"/>
  <c r="DX148" i="7" s="1"/>
  <c r="DS148" i="7"/>
  <c r="O29" i="7"/>
  <c r="DX150" i="7" s="1"/>
  <c r="DS150" i="7"/>
  <c r="O31" i="7"/>
  <c r="DX152" i="7" s="1"/>
  <c r="DS152" i="7"/>
  <c r="O33" i="7"/>
  <c r="DX154" i="7" s="1"/>
  <c r="DS154" i="7"/>
  <c r="O35" i="7"/>
  <c r="DX156" i="7" s="1"/>
  <c r="DS156" i="7"/>
  <c r="O37" i="7"/>
  <c r="DX158" i="7" s="1"/>
  <c r="DS158" i="7"/>
  <c r="O39" i="7"/>
  <c r="DX160" i="7" s="1"/>
  <c r="DS160" i="7"/>
  <c r="O41" i="7"/>
  <c r="DX162" i="7" s="1"/>
  <c r="DS162" i="7"/>
  <c r="O43" i="7"/>
  <c r="DX164" i="7" s="1"/>
  <c r="DS164" i="7"/>
  <c r="O45" i="7"/>
  <c r="DX166" i="7" s="1"/>
  <c r="DS166" i="7"/>
  <c r="O47" i="7"/>
  <c r="DX168" i="7" s="1"/>
  <c r="DS168" i="7"/>
  <c r="O49" i="7"/>
  <c r="DX170" i="7" s="1"/>
  <c r="DS170" i="7"/>
  <c r="AB10" i="7"/>
  <c r="N10" i="7"/>
  <c r="AB12" i="7"/>
  <c r="N12" i="7"/>
  <c r="AB16" i="7"/>
  <c r="N16" i="7"/>
  <c r="AB20" i="7"/>
  <c r="N20" i="7"/>
  <c r="AB24" i="7"/>
  <c r="N24" i="7"/>
  <c r="AB28" i="7"/>
  <c r="N28" i="7"/>
  <c r="AB32" i="7"/>
  <c r="N32" i="7"/>
  <c r="AB36" i="7"/>
  <c r="N36" i="7"/>
  <c r="AB40" i="7"/>
  <c r="N40" i="7"/>
  <c r="AB44" i="7"/>
  <c r="N44" i="7"/>
  <c r="AB48" i="7"/>
  <c r="N48" i="7"/>
  <c r="K59" i="7"/>
  <c r="K61" i="7" s="1"/>
  <c r="O8" i="7"/>
  <c r="AB13" i="7"/>
  <c r="N13" i="7"/>
  <c r="AB17" i="7"/>
  <c r="N17" i="7"/>
  <c r="AB21" i="7"/>
  <c r="N21" i="7"/>
  <c r="AB25" i="7"/>
  <c r="N25" i="7"/>
  <c r="AB29" i="7"/>
  <c r="N29" i="7"/>
  <c r="AB33" i="7"/>
  <c r="N33" i="7"/>
  <c r="AB37" i="7"/>
  <c r="N37" i="7"/>
  <c r="AB41" i="7"/>
  <c r="N41" i="7"/>
  <c r="AB45" i="7"/>
  <c r="N45" i="7"/>
  <c r="AB49" i="7"/>
  <c r="N49" i="7"/>
  <c r="AB11" i="7"/>
  <c r="AB9" i="7"/>
  <c r="AB19" i="7"/>
  <c r="AB27" i="7"/>
  <c r="AB31" i="7"/>
  <c r="AB43" i="7"/>
  <c r="AB8" i="7"/>
  <c r="AB14" i="7"/>
  <c r="AB18" i="7"/>
  <c r="AB22" i="7"/>
  <c r="AB26" i="7"/>
  <c r="AB30" i="7"/>
  <c r="AB34" i="7"/>
  <c r="AB38" i="7"/>
  <c r="AB42" i="7"/>
  <c r="AB46" i="7"/>
  <c r="AB15" i="7"/>
  <c r="AB23" i="7"/>
  <c r="AB35" i="7"/>
  <c r="AB39" i="7"/>
  <c r="AB47" i="7"/>
  <c r="K55" i="7"/>
  <c r="K54" i="7"/>
  <c r="DX129" i="7" l="1"/>
  <c r="Q59" i="7"/>
  <c r="Q61" i="7" s="1"/>
  <c r="B12" i="7"/>
  <c r="DT133" i="7"/>
  <c r="DT134" i="7"/>
  <c r="DT135" i="7"/>
  <c r="DT136" i="7"/>
  <c r="DT137" i="7"/>
  <c r="DT138" i="7"/>
  <c r="DT139" i="7"/>
  <c r="DT140" i="7"/>
  <c r="DT141" i="7"/>
  <c r="DT142" i="7"/>
  <c r="DT143" i="7"/>
  <c r="DT144" i="7"/>
  <c r="DT145" i="7"/>
  <c r="DT146" i="7"/>
  <c r="DT147" i="7"/>
  <c r="DT148" i="7"/>
  <c r="DT149" i="7"/>
  <c r="DT150" i="7"/>
  <c r="DT151" i="7"/>
  <c r="DT152" i="7"/>
  <c r="DT153" i="7"/>
  <c r="DT154" i="7"/>
  <c r="DT155" i="7"/>
  <c r="DT156" i="7"/>
  <c r="DT157" i="7"/>
  <c r="DT158" i="7"/>
  <c r="DT159" i="7"/>
  <c r="DT160" i="7"/>
  <c r="DT161" i="7"/>
  <c r="DT162" i="7"/>
  <c r="DT163" i="7"/>
  <c r="DT164" i="7"/>
  <c r="DT165" i="7"/>
  <c r="DT166" i="7"/>
  <c r="DT167" i="7"/>
  <c r="DT168" i="7"/>
  <c r="DT169" i="7"/>
  <c r="DT170" i="7"/>
  <c r="DT129" i="7"/>
  <c r="DT130" i="7"/>
  <c r="DT131" i="7"/>
  <c r="DT132" i="7"/>
  <c r="Q54" i="7"/>
  <c r="Q55" i="7"/>
  <c r="K57" i="7"/>
  <c r="B14" i="7" l="1"/>
  <c r="B15" i="7" s="1"/>
  <c r="B13" i="7" s="1"/>
  <c r="Q57" i="7"/>
  <c r="B20" i="7"/>
  <c r="DY132" i="7"/>
  <c r="DY133" i="7"/>
  <c r="DY134" i="7"/>
  <c r="DY135" i="7"/>
  <c r="DY136" i="7"/>
  <c r="DY137" i="7"/>
  <c r="DY138" i="7"/>
  <c r="DY139" i="7"/>
  <c r="DY140" i="7"/>
  <c r="DY141" i="7"/>
  <c r="DY142" i="7"/>
  <c r="DY143" i="7"/>
  <c r="DY144" i="7"/>
  <c r="DY145" i="7"/>
  <c r="DY146" i="7"/>
  <c r="DY147" i="7"/>
  <c r="DY148" i="7"/>
  <c r="DY149" i="7"/>
  <c r="DY150" i="7"/>
  <c r="DY151" i="7"/>
  <c r="DY152" i="7"/>
  <c r="DY153" i="7"/>
  <c r="DY154" i="7"/>
  <c r="DY155" i="7"/>
  <c r="DY156" i="7"/>
  <c r="DY157" i="7"/>
  <c r="DY158" i="7"/>
  <c r="DY159" i="7"/>
  <c r="DY160" i="7"/>
  <c r="DY161" i="7"/>
  <c r="DY162" i="7"/>
  <c r="DY163" i="7"/>
  <c r="DY164" i="7"/>
  <c r="DY165" i="7"/>
  <c r="DY166" i="7"/>
  <c r="DY167" i="7"/>
  <c r="DY168" i="7"/>
  <c r="DY169" i="7"/>
  <c r="DY170" i="7"/>
  <c r="DY129" i="7"/>
  <c r="DY130" i="7"/>
  <c r="DY131" i="7"/>
  <c r="B21" i="7" l="1"/>
  <c r="K69" i="7"/>
  <c r="K67" i="7"/>
  <c r="Q69" i="7" l="1"/>
  <c r="Q67" i="7"/>
  <c r="DV133" i="7"/>
  <c r="DV137" i="7"/>
  <c r="DV141" i="7"/>
  <c r="DV145" i="7"/>
  <c r="DV149" i="7"/>
  <c r="DV153" i="7"/>
  <c r="DV157" i="7"/>
  <c r="DV161" i="7"/>
  <c r="DV165" i="7"/>
  <c r="DV169" i="7"/>
  <c r="DV132" i="7"/>
  <c r="DV134" i="7"/>
  <c r="DV138" i="7"/>
  <c r="DV142" i="7"/>
  <c r="DV146" i="7"/>
  <c r="DV150" i="7"/>
  <c r="DV154" i="7"/>
  <c r="DV158" i="7"/>
  <c r="DV162" i="7"/>
  <c r="DV166" i="7"/>
  <c r="DV170" i="7"/>
  <c r="DV135" i="7"/>
  <c r="DV139" i="7"/>
  <c r="DV143" i="7"/>
  <c r="DV147" i="7"/>
  <c r="DV151" i="7"/>
  <c r="DV155" i="7"/>
  <c r="DV159" i="7"/>
  <c r="DV163" i="7"/>
  <c r="DV167" i="7"/>
  <c r="DV129" i="7"/>
  <c r="DV130" i="7"/>
  <c r="DV136" i="7"/>
  <c r="DV140" i="7"/>
  <c r="DV144" i="7"/>
  <c r="DV148" i="7"/>
  <c r="DV152" i="7"/>
  <c r="DV156" i="7"/>
  <c r="DV160" i="7"/>
  <c r="DV164" i="7"/>
  <c r="DV168" i="7"/>
  <c r="DV131" i="7"/>
  <c r="DU136" i="7"/>
  <c r="DU140" i="7"/>
  <c r="DU144" i="7"/>
  <c r="DU148" i="7"/>
  <c r="DU152" i="7"/>
  <c r="DU156" i="7"/>
  <c r="DU160" i="7"/>
  <c r="DU164" i="7"/>
  <c r="DU168" i="7"/>
  <c r="DU130" i="7"/>
  <c r="J44" i="7"/>
  <c r="K44" i="7" s="1"/>
  <c r="J20" i="7"/>
  <c r="K20" i="7" s="1"/>
  <c r="J42" i="7"/>
  <c r="K42" i="7" s="1"/>
  <c r="J10" i="7"/>
  <c r="K10" i="7" s="1"/>
  <c r="J26" i="7"/>
  <c r="K26" i="7" s="1"/>
  <c r="J37" i="7"/>
  <c r="K37" i="7" s="1"/>
  <c r="J25" i="7"/>
  <c r="K25" i="7" s="1"/>
  <c r="J15" i="7"/>
  <c r="K15" i="7" s="1"/>
  <c r="J33" i="7"/>
  <c r="K33" i="7" s="1"/>
  <c r="J47" i="7"/>
  <c r="K47" i="7" s="1"/>
  <c r="J28" i="7"/>
  <c r="K28" i="7" s="1"/>
  <c r="DU165" i="7"/>
  <c r="DU131" i="7"/>
  <c r="J16" i="7"/>
  <c r="K16" i="7" s="1"/>
  <c r="J34" i="7"/>
  <c r="K34" i="7" s="1"/>
  <c r="J8" i="7"/>
  <c r="K8" i="7" s="1"/>
  <c r="J41" i="7"/>
  <c r="K41" i="7" s="1"/>
  <c r="J29" i="7"/>
  <c r="K29" i="7" s="1"/>
  <c r="J35" i="7"/>
  <c r="K35" i="7" s="1"/>
  <c r="DU133" i="7"/>
  <c r="DU137" i="7"/>
  <c r="DU141" i="7"/>
  <c r="DU145" i="7"/>
  <c r="DU149" i="7"/>
  <c r="DU153" i="7"/>
  <c r="DU157" i="7"/>
  <c r="DU161" i="7"/>
  <c r="DU169" i="7"/>
  <c r="J40" i="7"/>
  <c r="K40" i="7" s="1"/>
  <c r="J46" i="7"/>
  <c r="K46" i="7" s="1"/>
  <c r="J39" i="7"/>
  <c r="K39" i="7" s="1"/>
  <c r="J19" i="7"/>
  <c r="K19" i="7" s="1"/>
  <c r="DU134" i="7"/>
  <c r="DU138" i="7"/>
  <c r="DU142" i="7"/>
  <c r="DU146" i="7"/>
  <c r="DU150" i="7"/>
  <c r="DU154" i="7"/>
  <c r="DU158" i="7"/>
  <c r="DU162" i="7"/>
  <c r="DU166" i="7"/>
  <c r="DU170" i="7"/>
  <c r="DU132" i="7"/>
  <c r="J36" i="7"/>
  <c r="K36" i="7" s="1"/>
  <c r="J38" i="7"/>
  <c r="K38" i="7" s="1"/>
  <c r="J18" i="7"/>
  <c r="K18" i="7" s="1"/>
  <c r="J30" i="7"/>
  <c r="K30" i="7" s="1"/>
  <c r="J9" i="7"/>
  <c r="K9" i="7" s="1"/>
  <c r="J32" i="7"/>
  <c r="K32" i="7" s="1"/>
  <c r="J49" i="7"/>
  <c r="K49" i="7" s="1"/>
  <c r="J21" i="7"/>
  <c r="K21" i="7" s="1"/>
  <c r="J27" i="7"/>
  <c r="K27" i="7" s="1"/>
  <c r="J43" i="7"/>
  <c r="K43" i="7" s="1"/>
  <c r="DU167" i="7"/>
  <c r="J48" i="7"/>
  <c r="K48" i="7" s="1"/>
  <c r="J22" i="7"/>
  <c r="K22" i="7" s="1"/>
  <c r="J13" i="7"/>
  <c r="K13" i="7" s="1"/>
  <c r="J31" i="7"/>
  <c r="K31" i="7" s="1"/>
  <c r="J45" i="7"/>
  <c r="K45" i="7" s="1"/>
  <c r="J12" i="7"/>
  <c r="K12" i="7" s="1"/>
  <c r="J23" i="7"/>
  <c r="K23" i="7" s="1"/>
  <c r="DU135" i="7"/>
  <c r="DU139" i="7"/>
  <c r="DU143" i="7"/>
  <c r="DU147" i="7"/>
  <c r="DU151" i="7"/>
  <c r="DU155" i="7"/>
  <c r="DU159" i="7"/>
  <c r="DU163" i="7"/>
  <c r="DU129" i="7"/>
  <c r="J24" i="7"/>
  <c r="K24" i="7" s="1"/>
  <c r="J14" i="7"/>
  <c r="K14" i="7" s="1"/>
  <c r="J11" i="7"/>
  <c r="K11" i="7" s="1"/>
  <c r="J17" i="7"/>
  <c r="K17" i="7" s="1"/>
  <c r="L24" i="7" l="1"/>
  <c r="L11" i="7"/>
  <c r="L13" i="7"/>
  <c r="L32" i="7"/>
  <c r="L14" i="7"/>
  <c r="L12" i="7"/>
  <c r="L22" i="7"/>
  <c r="L27" i="7"/>
  <c r="L9" i="7"/>
  <c r="L36" i="7"/>
  <c r="L19" i="7"/>
  <c r="L8" i="7"/>
  <c r="L15" i="7"/>
  <c r="L10" i="7"/>
  <c r="L45" i="7"/>
  <c r="L48" i="7"/>
  <c r="L21" i="7"/>
  <c r="L30" i="7"/>
  <c r="L39" i="7"/>
  <c r="L35" i="7"/>
  <c r="L34" i="7"/>
  <c r="L28" i="7"/>
  <c r="L25" i="7"/>
  <c r="L42" i="7"/>
  <c r="L17" i="7"/>
  <c r="L31" i="7"/>
  <c r="L49" i="7"/>
  <c r="L18" i="7"/>
  <c r="L46" i="7"/>
  <c r="L29" i="7"/>
  <c r="L16" i="7"/>
  <c r="L47" i="7"/>
  <c r="L37" i="7"/>
  <c r="L20" i="7"/>
  <c r="L23" i="7"/>
  <c r="L43" i="7"/>
  <c r="L38" i="7"/>
  <c r="L40" i="7"/>
  <c r="L41" i="7"/>
  <c r="L33" i="7"/>
  <c r="L26" i="7"/>
  <c r="L44" i="7"/>
  <c r="EA133" i="7"/>
  <c r="EA137" i="7"/>
  <c r="EA141" i="7"/>
  <c r="EA145" i="7"/>
  <c r="EA149" i="7"/>
  <c r="EA153" i="7"/>
  <c r="EA157" i="7"/>
  <c r="EA161" i="7"/>
  <c r="EA165" i="7"/>
  <c r="EA169" i="7"/>
  <c r="EA134" i="7"/>
  <c r="EA138" i="7"/>
  <c r="EA142" i="7"/>
  <c r="EA146" i="7"/>
  <c r="EA150" i="7"/>
  <c r="EA154" i="7"/>
  <c r="EA158" i="7"/>
  <c r="EA162" i="7"/>
  <c r="EA166" i="7"/>
  <c r="EA170" i="7"/>
  <c r="EA129" i="7"/>
  <c r="EA135" i="7"/>
  <c r="EA139" i="7"/>
  <c r="EA143" i="7"/>
  <c r="EA147" i="7"/>
  <c r="EA151" i="7"/>
  <c r="EA155" i="7"/>
  <c r="EA159" i="7"/>
  <c r="EA163" i="7"/>
  <c r="EA167" i="7"/>
  <c r="EA130" i="7"/>
  <c r="EA132" i="7"/>
  <c r="EA136" i="7"/>
  <c r="EA140" i="7"/>
  <c r="EA144" i="7"/>
  <c r="EA148" i="7"/>
  <c r="EA152" i="7"/>
  <c r="EA156" i="7"/>
  <c r="EA160" i="7"/>
  <c r="EA164" i="7"/>
  <c r="EA168" i="7"/>
  <c r="EA131" i="7"/>
  <c r="DZ132" i="7"/>
  <c r="DZ136" i="7"/>
  <c r="DZ140" i="7"/>
  <c r="DZ144" i="7"/>
  <c r="DZ148" i="7"/>
  <c r="DZ152" i="7"/>
  <c r="DZ156" i="7"/>
  <c r="DZ160" i="7"/>
  <c r="DZ164" i="7"/>
  <c r="DZ168" i="7"/>
  <c r="DZ130" i="7"/>
  <c r="P27" i="7"/>
  <c r="Q27" i="7" s="1"/>
  <c r="P23" i="7"/>
  <c r="Q23" i="7" s="1"/>
  <c r="P44" i="7"/>
  <c r="Q44" i="7" s="1"/>
  <c r="P47" i="7"/>
  <c r="Q47" i="7" s="1"/>
  <c r="P30" i="7"/>
  <c r="Q30" i="7" s="1"/>
  <c r="P33" i="7"/>
  <c r="Q33" i="7" s="1"/>
  <c r="P16" i="7"/>
  <c r="Q16" i="7" s="1"/>
  <c r="P48" i="7"/>
  <c r="Q48" i="7" s="1"/>
  <c r="P12" i="7"/>
  <c r="Q12" i="7" s="1"/>
  <c r="P34" i="7"/>
  <c r="Q34" i="7" s="1"/>
  <c r="DZ133" i="7"/>
  <c r="DZ137" i="7"/>
  <c r="DZ141" i="7"/>
  <c r="DZ145" i="7"/>
  <c r="DZ149" i="7"/>
  <c r="DZ153" i="7"/>
  <c r="DZ157" i="7"/>
  <c r="DZ161" i="7"/>
  <c r="DZ165" i="7"/>
  <c r="DZ169" i="7"/>
  <c r="DZ131" i="7"/>
  <c r="P37" i="7"/>
  <c r="Q37" i="7" s="1"/>
  <c r="P20" i="7"/>
  <c r="Q20" i="7" s="1"/>
  <c r="P15" i="7"/>
  <c r="Q15" i="7" s="1"/>
  <c r="P13" i="7"/>
  <c r="Q13" i="7" s="1"/>
  <c r="P38" i="7"/>
  <c r="Q38" i="7" s="1"/>
  <c r="P41" i="7"/>
  <c r="Q41" i="7" s="1"/>
  <c r="P24" i="7"/>
  <c r="Q24" i="7" s="1"/>
  <c r="P25" i="7"/>
  <c r="Q25" i="7" s="1"/>
  <c r="P19" i="7"/>
  <c r="Q19" i="7" s="1"/>
  <c r="P42" i="7"/>
  <c r="Q42" i="7" s="1"/>
  <c r="DZ134" i="7"/>
  <c r="DZ138" i="7"/>
  <c r="DZ142" i="7"/>
  <c r="DZ146" i="7"/>
  <c r="DZ150" i="7"/>
  <c r="DZ154" i="7"/>
  <c r="DZ158" i="7"/>
  <c r="DZ162" i="7"/>
  <c r="DZ166" i="7"/>
  <c r="DZ170" i="7"/>
  <c r="P45" i="7"/>
  <c r="Q45" i="7" s="1"/>
  <c r="P28" i="7"/>
  <c r="Q28" i="7" s="1"/>
  <c r="P31" i="7"/>
  <c r="Q31" i="7" s="1"/>
  <c r="P29" i="7"/>
  <c r="Q29" i="7" s="1"/>
  <c r="P46" i="7"/>
  <c r="Q46" i="7" s="1"/>
  <c r="P49" i="7"/>
  <c r="Q49" i="7" s="1"/>
  <c r="P32" i="7"/>
  <c r="Q32" i="7" s="1"/>
  <c r="P35" i="7"/>
  <c r="Q35" i="7" s="1"/>
  <c r="P18" i="7"/>
  <c r="Q18" i="7" s="1"/>
  <c r="P10" i="7"/>
  <c r="Q10" i="7" s="1"/>
  <c r="DZ135" i="7"/>
  <c r="DZ139" i="7"/>
  <c r="DZ143" i="7"/>
  <c r="DZ147" i="7"/>
  <c r="DZ151" i="7"/>
  <c r="DZ155" i="7"/>
  <c r="DZ159" i="7"/>
  <c r="DZ163" i="7"/>
  <c r="DZ167" i="7"/>
  <c r="DZ129" i="7"/>
  <c r="P11" i="7"/>
  <c r="Q11" i="7" s="1"/>
  <c r="P9" i="7"/>
  <c r="Q9" i="7" s="1"/>
  <c r="P36" i="7"/>
  <c r="Q36" i="7" s="1"/>
  <c r="P39" i="7"/>
  <c r="Q39" i="7" s="1"/>
  <c r="P22" i="7"/>
  <c r="Q22" i="7" s="1"/>
  <c r="P21" i="7"/>
  <c r="Q21" i="7" s="1"/>
  <c r="P17" i="7"/>
  <c r="Q17" i="7" s="1"/>
  <c r="P40" i="7"/>
  <c r="Q40" i="7" s="1"/>
  <c r="P43" i="7"/>
  <c r="Q43" i="7" s="1"/>
  <c r="P26" i="7"/>
  <c r="Q26" i="7" s="1"/>
  <c r="P8" i="7"/>
  <c r="Q8" i="7" s="1"/>
  <c r="R26" i="7" l="1"/>
  <c r="R21" i="7"/>
  <c r="R9" i="7"/>
  <c r="R10" i="7"/>
  <c r="R49" i="7"/>
  <c r="R28" i="7"/>
  <c r="R42" i="7"/>
  <c r="R41" i="7"/>
  <c r="R20" i="7"/>
  <c r="R16" i="7"/>
  <c r="R44" i="7"/>
  <c r="R43" i="7"/>
  <c r="R11" i="7"/>
  <c r="R18" i="7"/>
  <c r="R46" i="7"/>
  <c r="R45" i="7"/>
  <c r="R19" i="7"/>
  <c r="R38" i="7"/>
  <c r="R37" i="7"/>
  <c r="R34" i="7"/>
  <c r="R33" i="7"/>
  <c r="R23" i="7"/>
  <c r="R22" i="7"/>
  <c r="R40" i="7"/>
  <c r="R39" i="7"/>
  <c r="R35" i="7"/>
  <c r="R29" i="7"/>
  <c r="R25" i="7"/>
  <c r="R13" i="7"/>
  <c r="R12" i="7"/>
  <c r="R30" i="7"/>
  <c r="R27" i="7"/>
  <c r="R8" i="7"/>
  <c r="R17" i="7"/>
  <c r="R36" i="7"/>
  <c r="R32" i="7"/>
  <c r="R31" i="7"/>
  <c r="R24" i="7"/>
  <c r="R15" i="7"/>
  <c r="R48" i="7"/>
  <c r="R47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<sst xmlns="http://schemas.openxmlformats.org/spreadsheetml/2006/main" count="45" uniqueCount="26">
  <si>
    <t>Valor unitário homogeneizado</t>
  </si>
  <si>
    <t>Média</t>
  </si>
  <si>
    <t>Item da amostra</t>
  </si>
  <si>
    <t>Limite superior</t>
  </si>
  <si>
    <t>Limite inferior</t>
  </si>
  <si>
    <t>Número de elementos</t>
  </si>
  <si>
    <t>Item a ser excluído</t>
  </si>
  <si>
    <t>Limites do intervalo</t>
  </si>
  <si>
    <t>Limites inferior e superior</t>
  </si>
  <si>
    <t>Análise</t>
  </si>
  <si>
    <t>Nível de significância</t>
  </si>
  <si>
    <t>Itens</t>
  </si>
  <si>
    <t>Coeficiente de variação ( cv )</t>
  </si>
  <si>
    <t>Distanciamento em relação à média</t>
  </si>
  <si>
    <t>Graus de liberdade (v)</t>
  </si>
  <si>
    <t>Tamanho da amostra (n)</t>
  </si>
  <si>
    <t>Primeiro saneamento</t>
  </si>
  <si>
    <t>Segundo saneamento</t>
  </si>
  <si>
    <t>Valor crítico aplicável</t>
  </si>
  <si>
    <r>
      <t xml:space="preserve">Nível de significância (1 - </t>
    </r>
    <r>
      <rPr>
        <i/>
        <sz val="12"/>
        <rFont val="Calibri"/>
        <family val="2"/>
      </rPr>
      <t>α)</t>
    </r>
  </si>
  <si>
    <r>
      <t xml:space="preserve">Nível de significância (1 - </t>
    </r>
    <r>
      <rPr>
        <sz val="12"/>
        <rFont val="Calibri"/>
        <family val="2"/>
      </rPr>
      <t>α)</t>
    </r>
  </si>
  <si>
    <r>
      <t xml:space="preserve">Média ( </t>
    </r>
    <r>
      <rPr>
        <b/>
        <i/>
        <sz val="11"/>
        <rFont val="Latha"/>
        <family val="2"/>
      </rPr>
      <t>x̅</t>
    </r>
    <r>
      <rPr>
        <b/>
        <sz val="11"/>
        <rFont val="Latha"/>
        <family val="2"/>
      </rPr>
      <t xml:space="preserve"> )</t>
    </r>
  </si>
  <si>
    <r>
      <t xml:space="preserve">Desvio-padrão ( </t>
    </r>
    <r>
      <rPr>
        <b/>
        <i/>
        <sz val="11"/>
        <rFont val="Latha"/>
        <family val="2"/>
      </rPr>
      <t>s</t>
    </r>
    <r>
      <rPr>
        <b/>
        <sz val="11"/>
        <rFont val="Latha"/>
        <family val="2"/>
      </rPr>
      <t xml:space="preserve"> )</t>
    </r>
  </si>
  <si>
    <t>Coeficiente específico aplicável</t>
  </si>
  <si>
    <t>Graus de liberdade</t>
  </si>
  <si>
    <t>Valores críticos específicos
(por tamanho da amostra e por nível de significância)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</si>
</sst>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_ ;[Red]\-#,##0.00\ "/>
    <numFmt numFmtId="165" formatCode="#,##0_ ;[Red]\-#,##0\ "/>
    <numFmt numFmtId="166" formatCode="#,##0.000000000_ ;[Red]\-#,##0.000000000\ "/>
    <numFmt numFmtId="167" formatCode="#,##0.000000000000_ ;[Red]\-#,##0.000000000000\ "/>
    <numFmt numFmtId="168" formatCode="#,##0.000000_ ;[Red]\-#,##0.000000\ "/>
  </numFmts>
  <fonts count="14" x14ac:knownFonts="1">
    <font>
      <sz val="11"/>
      <color theme="1"/>
      <name val="Arial Nova"/>
      <family val="2"/>
    </font>
    <font>
      <sz val="11"/>
      <color theme="1"/>
      <name val="Arial Nova"/>
      <family val="2"/>
    </font>
    <font>
      <b/>
      <sz val="11"/>
      <name val="Latha"/>
      <family val="2"/>
    </font>
    <font>
      <sz val="12"/>
      <name val="Latha"/>
      <family val="2"/>
    </font>
    <font>
      <b/>
      <sz val="20"/>
      <name val="Latha"/>
      <family val="2"/>
    </font>
    <font>
      <sz val="11"/>
      <name val="Latha"/>
      <family val="2"/>
    </font>
    <font>
      <b/>
      <sz val="12"/>
      <name val="Latha"/>
      <family val="2"/>
    </font>
    <font>
      <i/>
      <sz val="12"/>
      <name val="Latha"/>
      <family val="2"/>
    </font>
    <font>
      <i/>
      <sz val="12"/>
      <name val="Calibri"/>
      <family val="2"/>
    </font>
    <font>
      <sz val="12"/>
      <name val="Calibri"/>
      <family val="2"/>
    </font>
    <font>
      <b/>
      <i/>
      <sz val="11"/>
      <name val="Latha"/>
      <family val="2"/>
    </font>
    <font>
      <sz val="12"/>
      <color theme="0"/>
      <name val="Latha"/>
      <family val="2"/>
    </font>
    <font>
      <sz val="12"/>
      <color rgb="FFFF0000"/>
      <name val="Latha"/>
      <family val="2"/>
    </font>
    <font>
      <b/>
      <sz val="20"/>
      <color theme="0"/>
      <name val="Latha"/>
      <family val="2"/>
    </font>
  </fonts>
  <fills count="5">
    <fill>
      <patternFill patternType="none"/>
    </fill>
    <fill>
      <patternFill patternType="gray125"/>
    </fill>
    <fill>
      <patternFill patternType="solid">
        <fgColor rgb="FF1C2628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624F48"/>
      </bottom>
      <diagonal/>
    </border>
    <border>
      <left/>
      <right/>
      <top/>
      <bottom style="medium">
        <color rgb="FF624F48"/>
      </bottom>
      <diagonal/>
    </border>
    <border>
      <left/>
      <right/>
      <top/>
      <bottom style="thin">
        <color indexed="64"/>
      </bottom>
      <diagonal/>
    </border>
  </borders>
  <cellStyleXfs count="2">
    <xf numFmtId="164" fontId="0" fillId="0" borderId="0">
      <alignment horizontal="justify" vertical="center"/>
    </xf>
    <xf numFmtId="9" fontId="1" fillId="0" borderId="0" applyFont="0" applyFill="0" applyBorder="0" applyAlignment="0" applyProtection="0"/>
  </cellStyleXfs>
  <cellXfs count="51">
    <xf numFmtId="164" fontId="0" fillId="0" borderId="0" xfId="0">
      <alignment horizontal="justify" vertical="center"/>
    </xf>
    <xf numFmtId="164" fontId="2" fillId="0" borderId="0" xfId="0" applyFont="1" applyAlignment="1" applyProtection="1">
      <alignment horizontal="center" vertical="center" wrapText="1"/>
      <protection hidden="1"/>
    </xf>
    <xf numFmtId="164" fontId="3" fillId="0" borderId="0" xfId="0" applyFont="1" applyAlignment="1" applyProtection="1">
      <alignment horizontal="right" vertical="center" wrapText="1" readingOrder="1"/>
      <protection hidden="1"/>
    </xf>
    <xf numFmtId="164" fontId="5" fillId="0" borderId="0" xfId="0" applyFont="1" applyAlignment="1" applyProtection="1">
      <alignment horizontal="right" vertical="center" wrapText="1" readingOrder="1"/>
      <protection hidden="1"/>
    </xf>
    <xf numFmtId="164" fontId="4" fillId="0" borderId="0" xfId="0" applyFont="1" applyAlignment="1" applyProtection="1">
      <alignment vertical="center" wrapText="1" readingOrder="1"/>
      <protection hidden="1"/>
    </xf>
    <xf numFmtId="164" fontId="4" fillId="2" borderId="0" xfId="0" applyFont="1" applyFill="1" applyAlignment="1" applyProtection="1">
      <alignment vertical="center" wrapText="1" readingOrder="1"/>
      <protection hidden="1"/>
    </xf>
    <xf numFmtId="164" fontId="5" fillId="0" borderId="0" xfId="0" applyFont="1" applyAlignment="1" applyProtection="1">
      <alignment vertical="center" wrapText="1" readingOrder="1"/>
      <protection hidden="1"/>
    </xf>
    <xf numFmtId="164" fontId="2" fillId="0" borderId="0" xfId="0" applyFont="1" applyAlignment="1" applyProtection="1">
      <alignment horizontal="center" vertical="center" wrapText="1" readingOrder="1"/>
      <protection hidden="1"/>
    </xf>
    <xf numFmtId="164" fontId="2" fillId="3" borderId="3" xfId="0" applyFont="1" applyFill="1" applyBorder="1" applyAlignment="1" applyProtection="1">
      <alignment horizontal="center" vertical="center" wrapText="1" readingOrder="1"/>
      <protection locked="0" hidden="1"/>
    </xf>
    <xf numFmtId="164" fontId="5" fillId="0" borderId="0" xfId="0" applyFont="1" applyAlignment="1" applyProtection="1">
      <alignment horizontal="center" vertical="center" wrapText="1" readingOrder="1"/>
      <protection locked="0" hidden="1"/>
    </xf>
    <xf numFmtId="164" fontId="5" fillId="0" borderId="0" xfId="0" applyFont="1" applyAlignment="1" applyProtection="1">
      <alignment horizontal="center" vertical="center" wrapText="1" readingOrder="1"/>
      <protection hidden="1"/>
    </xf>
    <xf numFmtId="165" fontId="5" fillId="0" borderId="0" xfId="0" applyNumberFormat="1" applyFont="1" applyAlignment="1" applyProtection="1">
      <alignment horizontal="right" vertical="center" wrapText="1" indent="2" readingOrder="1"/>
      <protection locked="0" hidden="1"/>
    </xf>
    <xf numFmtId="164" fontId="5" fillId="0" borderId="0" xfId="0" applyFont="1" applyAlignment="1" applyProtection="1">
      <alignment horizontal="right" vertical="center" wrapText="1" indent="2" readingOrder="1"/>
      <protection locked="0" hidden="1"/>
    </xf>
    <xf numFmtId="164" fontId="5" fillId="0" borderId="0" xfId="0" applyFont="1" applyAlignment="1" applyProtection="1">
      <alignment horizontal="right" vertical="center" wrapText="1" readingOrder="1"/>
      <protection locked="0" hidden="1"/>
    </xf>
    <xf numFmtId="165" fontId="5" fillId="3" borderId="0" xfId="0" applyNumberFormat="1" applyFont="1" applyFill="1" applyAlignment="1" applyProtection="1">
      <alignment horizontal="right" vertical="center" wrapText="1" indent="2" readingOrder="1"/>
      <protection locked="0" hidden="1"/>
    </xf>
    <xf numFmtId="164" fontId="5" fillId="3" borderId="0" xfId="0" applyFont="1" applyFill="1" applyAlignment="1" applyProtection="1">
      <alignment horizontal="right" vertical="center" wrapText="1" indent="2" readingOrder="1"/>
      <protection locked="0" hidden="1"/>
    </xf>
    <xf numFmtId="164" fontId="7" fillId="0" borderId="0" xfId="0" applyFont="1" applyAlignment="1" applyProtection="1">
      <alignment horizontal="left" vertical="center" wrapText="1" readingOrder="1"/>
      <protection hidden="1"/>
    </xf>
    <xf numFmtId="165" fontId="3" fillId="0" borderId="0" xfId="0" applyNumberFormat="1" applyFont="1" applyAlignment="1" applyProtection="1">
      <alignment horizontal="right" vertical="center" wrapText="1" readingOrder="1"/>
      <protection hidden="1"/>
    </xf>
    <xf numFmtId="164" fontId="7" fillId="4" borderId="0" xfId="0" applyFont="1" applyFill="1" applyAlignment="1" applyProtection="1">
      <alignment horizontal="left" vertical="center" wrapText="1" readingOrder="1"/>
      <protection hidden="1"/>
    </xf>
    <xf numFmtId="10" fontId="3" fillId="4" borderId="0" xfId="1" applyNumberFormat="1" applyFont="1" applyFill="1" applyAlignment="1" applyProtection="1">
      <alignment horizontal="right" vertical="center" wrapText="1" readingOrder="1"/>
      <protection hidden="1"/>
    </xf>
    <xf numFmtId="164" fontId="5" fillId="0" borderId="0" xfId="0" applyFont="1" applyAlignment="1" applyProtection="1">
      <alignment horizontal="right" vertical="center" wrapText="1" indent="2" readingOrder="1"/>
      <protection hidden="1"/>
    </xf>
    <xf numFmtId="164" fontId="7" fillId="4" borderId="1" xfId="0" applyFont="1" applyFill="1" applyBorder="1" applyAlignment="1" applyProtection="1">
      <alignment horizontal="left" vertical="center" wrapText="1" readingOrder="1"/>
      <protection hidden="1"/>
    </xf>
    <xf numFmtId="168" fontId="3" fillId="4" borderId="1" xfId="0" applyNumberFormat="1" applyFont="1" applyFill="1" applyBorder="1" applyAlignment="1" applyProtection="1">
      <alignment horizontal="right" vertical="center" wrapText="1" readingOrder="1"/>
      <protection hidden="1"/>
    </xf>
    <xf numFmtId="164" fontId="3" fillId="0" borderId="0" xfId="0" applyFont="1" applyAlignment="1" applyProtection="1">
      <alignment horizontal="right" vertical="center" wrapText="1" readingOrder="1"/>
      <protection locked="0" hidden="1"/>
    </xf>
    <xf numFmtId="165" fontId="5" fillId="3" borderId="1" xfId="0" applyNumberFormat="1" applyFont="1" applyFill="1" applyBorder="1" applyAlignment="1" applyProtection="1">
      <alignment horizontal="right" vertical="center" wrapText="1" indent="2" readingOrder="1"/>
      <protection locked="0" hidden="1"/>
    </xf>
    <xf numFmtId="164" fontId="5" fillId="3" borderId="1" xfId="0" applyFont="1" applyFill="1" applyBorder="1" applyAlignment="1" applyProtection="1">
      <alignment horizontal="right" vertical="center" wrapText="1" indent="2" readingOrder="1"/>
      <protection locked="0" hidden="1"/>
    </xf>
    <xf numFmtId="164" fontId="5" fillId="3" borderId="0" xfId="0" applyFont="1" applyFill="1" applyAlignment="1" applyProtection="1">
      <alignment horizontal="right" vertical="center" wrapText="1" indent="2" readingOrder="1"/>
      <protection hidden="1"/>
    </xf>
    <xf numFmtId="10" fontId="5" fillId="3" borderId="0" xfId="1" applyNumberFormat="1" applyFont="1" applyFill="1" applyBorder="1" applyAlignment="1" applyProtection="1">
      <alignment horizontal="right" vertical="center" wrapText="1" indent="2" readingOrder="1"/>
      <protection hidden="1"/>
    </xf>
    <xf numFmtId="168" fontId="5" fillId="3" borderId="0" xfId="0" applyNumberFormat="1" applyFont="1" applyFill="1" applyAlignment="1" applyProtection="1">
      <alignment horizontal="right" vertical="center" wrapText="1" indent="2" readingOrder="1"/>
      <protection hidden="1"/>
    </xf>
    <xf numFmtId="164" fontId="3" fillId="3" borderId="2" xfId="0" applyFont="1" applyFill="1" applyBorder="1" applyAlignment="1" applyProtection="1">
      <alignment horizontal="right" vertical="center" wrapText="1" readingOrder="1"/>
      <protection hidden="1"/>
    </xf>
    <xf numFmtId="10" fontId="5" fillId="0" borderId="0" xfId="1" applyNumberFormat="1" applyFont="1" applyAlignment="1" applyProtection="1">
      <alignment horizontal="center" vertical="center" wrapText="1" readingOrder="1"/>
      <protection hidden="1"/>
    </xf>
    <xf numFmtId="164" fontId="3" fillId="0" borderId="0" xfId="0" applyFont="1" applyAlignment="1" applyProtection="1">
      <alignment vertical="center" wrapText="1" readingOrder="1"/>
      <protection hidden="1"/>
    </xf>
    <xf numFmtId="10" fontId="3" fillId="0" borderId="0" xfId="1" applyNumberFormat="1" applyFont="1" applyAlignment="1" applyProtection="1">
      <alignment horizontal="right" vertical="center" wrapText="1" readingOrder="1"/>
      <protection hidden="1"/>
    </xf>
    <xf numFmtId="167" fontId="3" fillId="0" borderId="0" xfId="0" applyNumberFormat="1" applyFont="1" applyAlignment="1" applyProtection="1">
      <alignment horizontal="right" vertical="center" wrapText="1" readingOrder="1"/>
      <protection hidden="1"/>
    </xf>
    <xf numFmtId="165" fontId="5" fillId="0" borderId="0" xfId="0" applyNumberFormat="1" applyFont="1" applyAlignment="1" applyProtection="1">
      <alignment horizontal="right" vertical="center" wrapText="1" indent="2" readingOrder="1"/>
      <protection hidden="1"/>
    </xf>
    <xf numFmtId="165" fontId="3" fillId="0" borderId="0" xfId="0" applyNumberFormat="1" applyFont="1" applyAlignment="1" applyProtection="1">
      <alignment horizontal="right" vertical="center" wrapText="1" readingOrder="1"/>
      <protection locked="0"/>
    </xf>
    <xf numFmtId="165" fontId="5" fillId="0" borderId="0" xfId="0" applyNumberFormat="1" applyFont="1" applyAlignment="1" applyProtection="1">
      <alignment horizontal="right" vertical="center" wrapText="1" readingOrder="1"/>
      <protection hidden="1"/>
    </xf>
    <xf numFmtId="166" fontId="3" fillId="0" borderId="0" xfId="0" applyNumberFormat="1" applyFont="1" applyAlignment="1" applyProtection="1">
      <alignment horizontal="right" vertical="center" wrapText="1" readingOrder="1"/>
      <protection hidden="1"/>
    </xf>
    <xf numFmtId="166" fontId="11" fillId="0" borderId="0" xfId="0" applyNumberFormat="1" applyFont="1" applyAlignment="1" applyProtection="1">
      <alignment horizontal="right" vertical="center" wrapText="1" readingOrder="1"/>
      <protection hidden="1"/>
    </xf>
    <xf numFmtId="167" fontId="11" fillId="0" borderId="0" xfId="0" applyNumberFormat="1" applyFont="1" applyAlignment="1" applyProtection="1">
      <alignment horizontal="right" vertical="center" wrapText="1" readingOrder="1"/>
      <protection hidden="1"/>
    </xf>
    <xf numFmtId="166" fontId="12" fillId="0" borderId="0" xfId="0" applyNumberFormat="1" applyFont="1" applyAlignment="1" applyProtection="1">
      <alignment horizontal="right" vertical="center" wrapText="1" readingOrder="1"/>
      <protection hidden="1"/>
    </xf>
    <xf numFmtId="167" fontId="12" fillId="0" borderId="0" xfId="0" applyNumberFormat="1" applyFont="1" applyAlignment="1" applyProtection="1">
      <alignment horizontal="right" vertical="center" wrapText="1" readingOrder="1"/>
      <protection hidden="1"/>
    </xf>
    <xf numFmtId="164" fontId="5" fillId="0" borderId="0" xfId="0" applyFont="1" applyAlignment="1" applyProtection="1">
      <alignment horizontal="left" vertical="center" wrapText="1" indent="1" readingOrder="1"/>
      <protection hidden="1"/>
    </xf>
    <xf numFmtId="164" fontId="3" fillId="0" borderId="0" xfId="0" applyFont="1" applyAlignment="1" applyProtection="1">
      <alignment horizontal="left" vertical="center" wrapText="1" indent="1" readingOrder="1"/>
      <protection hidden="1"/>
    </xf>
    <xf numFmtId="164" fontId="13" fillId="2" borderId="0" xfId="0" applyFont="1" applyFill="1" applyAlignment="1" applyProtection="1">
      <alignment horizontal="left" vertical="center" wrapText="1" indent="1" readingOrder="1"/>
      <protection hidden="1"/>
    </xf>
    <xf numFmtId="165" fontId="2" fillId="0" borderId="0" xfId="0" applyNumberFormat="1" applyFont="1" applyAlignment="1" applyProtection="1">
      <alignment horizontal="left" vertical="center" wrapText="1" indent="2" readingOrder="1"/>
      <protection hidden="1"/>
    </xf>
    <xf numFmtId="165" fontId="2" fillId="3" borderId="0" xfId="0" applyNumberFormat="1" applyFont="1" applyFill="1" applyAlignment="1" applyProtection="1">
      <alignment horizontal="left" vertical="center" wrapText="1" indent="2" readingOrder="1"/>
      <protection hidden="1"/>
    </xf>
    <xf numFmtId="164" fontId="2" fillId="3" borderId="3" xfId="0" applyFont="1" applyFill="1" applyBorder="1" applyAlignment="1" applyProtection="1">
      <alignment horizontal="center" vertical="center" wrapText="1" readingOrder="1"/>
      <protection hidden="1"/>
    </xf>
    <xf numFmtId="164" fontId="5" fillId="0" borderId="0" xfId="0" applyFont="1" applyAlignment="1" applyProtection="1">
      <alignment horizontal="left" vertical="center" wrapText="1" indent="1" readingOrder="1"/>
      <protection hidden="1"/>
    </xf>
    <xf numFmtId="164" fontId="6" fillId="0" borderId="4" xfId="0" applyFont="1" applyBorder="1" applyAlignment="1" applyProtection="1">
      <alignment horizontal="center" vertical="center" wrapText="1" readingOrder="1"/>
      <protection hidden="1"/>
    </xf>
    <xf numFmtId="164" fontId="2" fillId="0" borderId="4" xfId="0" applyFont="1" applyBorder="1" applyAlignment="1" applyProtection="1">
      <alignment horizontal="center" vertical="center" wrapText="1" readingOrder="1"/>
      <protection hidden="1"/>
    </xf>
  </cellXfs>
  <cellStyles count="2">
    <cellStyle name="Normal" xfId="0" builtinId="0" customBuiltin="1"/>
    <cellStyle name="Porcentagem" xfId="1" builtinId="5"/>
  </cellStyles>
  <dxfs count="0"/>
  <tableStyles count="0" defaultTableStyle="TableStyleMedium2" defaultPivotStyle="PivotStyleLight16"/>
  <colors>
    <mruColors>
      <color rgb="FFF3E9E0"/>
      <color rgb="FFEBE3D6"/>
      <color rgb="FF111111"/>
      <color rgb="FFFEFEFE"/>
      <color rgb="FF4E4A49"/>
      <color rgb="FF50504E"/>
      <color rgb="FF624F48"/>
      <color rgb="FF1C2628"/>
      <color rgb="FF3C3F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ova" panose="020B0504020202020204" pitchFamily="34" charset="0"/>
                <a:ea typeface="+mn-ea"/>
                <a:cs typeface="+mn-cs"/>
              </a:defRPr>
            </a:pPr>
            <a:r>
              <a:rPr lang="pt-BR" sz="1200" b="1"/>
              <a:t>Dispersão dos dados - Etapa 1 do saneamento</a:t>
            </a:r>
            <a:br>
              <a:rPr lang="pt-BR" sz="1200" b="1"/>
            </a:br>
            <a:r>
              <a:rPr lang="pt-BR" sz="1200" b="0" i="1"/>
              <a:t>pelo critério de Arley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ova" panose="020B05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'CRITÉRIO DE ARLEY'!$DT$128</c:f>
              <c:strCache>
                <c:ptCount val="1"/>
                <c:pt idx="0">
                  <c:v>Média</c:v>
                </c:pt>
              </c:strCache>
            </c:strRef>
          </c:tx>
          <c:spPr>
            <a:ln w="25400" cap="sq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'CRITÉRIO DE ARLEY'!$DT$129:$DT$170</c:f>
              <c:numCache>
                <c:formatCode>#,##0.00_ ;[Red]\-#,##0.00\ </c:formatCode>
                <c:ptCount val="42"/>
                <c:pt idx="0">
                  <c:v>174.13756142333341</c:v>
                </c:pt>
                <c:pt idx="1">
                  <c:v>174.13756142333341</c:v>
                </c:pt>
                <c:pt idx="2">
                  <c:v>174.13756142333341</c:v>
                </c:pt>
                <c:pt idx="3">
                  <c:v>174.13756142333341</c:v>
                </c:pt>
                <c:pt idx="4">
                  <c:v>174.13756142333341</c:v>
                </c:pt>
                <c:pt idx="5">
                  <c:v>174.13756142333341</c:v>
                </c:pt>
                <c:pt idx="6">
                  <c:v>174.13756142333341</c:v>
                </c:pt>
                <c:pt idx="7">
                  <c:v>174.13756142333341</c:v>
                </c:pt>
                <c:pt idx="8">
                  <c:v>174.13756142333341</c:v>
                </c:pt>
                <c:pt idx="9">
                  <c:v>174.13756142333341</c:v>
                </c:pt>
                <c:pt idx="10">
                  <c:v>174.13756142333341</c:v>
                </c:pt>
                <c:pt idx="11">
                  <c:v>174.13756142333341</c:v>
                </c:pt>
                <c:pt idx="12">
                  <c:v>174.13756142333341</c:v>
                </c:pt>
                <c:pt idx="13">
                  <c:v>174.13756142333341</c:v>
                </c:pt>
                <c:pt idx="14">
                  <c:v>174.13756142333341</c:v>
                </c:pt>
                <c:pt idx="15">
                  <c:v>174.13756142333341</c:v>
                </c:pt>
                <c:pt idx="16">
                  <c:v>174.13756142333341</c:v>
                </c:pt>
                <c:pt idx="17">
                  <c:v>174.13756142333341</c:v>
                </c:pt>
                <c:pt idx="18">
                  <c:v>174.13756142333341</c:v>
                </c:pt>
                <c:pt idx="19">
                  <c:v>174.13756142333341</c:v>
                </c:pt>
                <c:pt idx="20">
                  <c:v>174.13756142333341</c:v>
                </c:pt>
                <c:pt idx="21">
                  <c:v>174.13756142333341</c:v>
                </c:pt>
                <c:pt idx="22">
                  <c:v>174.13756142333341</c:v>
                </c:pt>
                <c:pt idx="23">
                  <c:v>174.13756142333341</c:v>
                </c:pt>
                <c:pt idx="24">
                  <c:v>174.13756142333341</c:v>
                </c:pt>
                <c:pt idx="25">
                  <c:v>174.13756142333341</c:v>
                </c:pt>
                <c:pt idx="26">
                  <c:v>174.13756142333341</c:v>
                </c:pt>
                <c:pt idx="27">
                  <c:v>174.13756142333341</c:v>
                </c:pt>
                <c:pt idx="28">
                  <c:v>174.13756142333341</c:v>
                </c:pt>
                <c:pt idx="29">
                  <c:v>174.13756142333341</c:v>
                </c:pt>
                <c:pt idx="30">
                  <c:v>174.13756142333341</c:v>
                </c:pt>
                <c:pt idx="31">
                  <c:v>174.13756142333341</c:v>
                </c:pt>
                <c:pt idx="32">
                  <c:v>174.13756142333341</c:v>
                </c:pt>
                <c:pt idx="33">
                  <c:v>174.13756142333341</c:v>
                </c:pt>
                <c:pt idx="34">
                  <c:v>174.13756142333341</c:v>
                </c:pt>
                <c:pt idx="35">
                  <c:v>174.13756142333341</c:v>
                </c:pt>
                <c:pt idx="36">
                  <c:v>174.13756142333341</c:v>
                </c:pt>
                <c:pt idx="37">
                  <c:v>174.13756142333341</c:v>
                </c:pt>
                <c:pt idx="38">
                  <c:v>174.13756142333341</c:v>
                </c:pt>
                <c:pt idx="39">
                  <c:v>174.13756142333341</c:v>
                </c:pt>
                <c:pt idx="40">
                  <c:v>174.13756142333341</c:v>
                </c:pt>
                <c:pt idx="41">
                  <c:v>174.13756142333341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13-4159-8344-6F2217A2BCFF}"/>
            </c:ext>
          </c:extLst>
        </c:ser>
        <c:ser>
          <c:idx val="2"/>
          <c:order val="2"/>
          <c:tx>
            <c:strRef>
              <c:f>'CRITÉRIO DE ARLEY'!$DU$128</c:f>
              <c:strCache>
                <c:ptCount val="1"/>
                <c:pt idx="0">
                  <c:v>Limite inferior</c:v>
                </c:pt>
              </c:strCache>
            </c:strRef>
          </c:tx>
          <c:spPr>
            <a:ln w="31750" cap="sq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'CRITÉRIO DE ARLEY'!$DU$129:$DU$170</c:f>
              <c:numCache>
                <c:formatCode>#,##0.00_ ;[Red]\-#,##0.00\ </c:formatCode>
                <c:ptCount val="42"/>
                <c:pt idx="0">
                  <c:v>169.78642958664983</c:v>
                </c:pt>
                <c:pt idx="1">
                  <c:v>169.78642958664983</c:v>
                </c:pt>
                <c:pt idx="2">
                  <c:v>169.78642958664983</c:v>
                </c:pt>
                <c:pt idx="3">
                  <c:v>169.78642958664983</c:v>
                </c:pt>
                <c:pt idx="4">
                  <c:v>169.78642958664983</c:v>
                </c:pt>
                <c:pt idx="5">
                  <c:v>169.78642958664983</c:v>
                </c:pt>
                <c:pt idx="6">
                  <c:v>169.78642958664983</c:v>
                </c:pt>
                <c:pt idx="7">
                  <c:v>169.78642958664983</c:v>
                </c:pt>
                <c:pt idx="8">
                  <c:v>169.78642958664983</c:v>
                </c:pt>
                <c:pt idx="9">
                  <c:v>169.78642958664983</c:v>
                </c:pt>
                <c:pt idx="10">
                  <c:v>169.78642958664983</c:v>
                </c:pt>
                <c:pt idx="11">
                  <c:v>169.78642958664983</c:v>
                </c:pt>
                <c:pt idx="12">
                  <c:v>169.78642958664983</c:v>
                </c:pt>
                <c:pt idx="13">
                  <c:v>169.78642958664983</c:v>
                </c:pt>
                <c:pt idx="14">
                  <c:v>169.78642958664983</c:v>
                </c:pt>
                <c:pt idx="15">
                  <c:v>169.78642958664983</c:v>
                </c:pt>
                <c:pt idx="16">
                  <c:v>169.78642958664983</c:v>
                </c:pt>
                <c:pt idx="17">
                  <c:v>169.78642958664983</c:v>
                </c:pt>
                <c:pt idx="18">
                  <c:v>169.78642958664983</c:v>
                </c:pt>
                <c:pt idx="19">
                  <c:v>169.78642958664983</c:v>
                </c:pt>
                <c:pt idx="20">
                  <c:v>169.78642958664983</c:v>
                </c:pt>
                <c:pt idx="21">
                  <c:v>169.78642958664983</c:v>
                </c:pt>
                <c:pt idx="22">
                  <c:v>169.78642958664983</c:v>
                </c:pt>
                <c:pt idx="23">
                  <c:v>169.78642958664983</c:v>
                </c:pt>
                <c:pt idx="24">
                  <c:v>169.78642958664983</c:v>
                </c:pt>
                <c:pt idx="25">
                  <c:v>169.78642958664983</c:v>
                </c:pt>
                <c:pt idx="26">
                  <c:v>169.78642958664983</c:v>
                </c:pt>
                <c:pt idx="27">
                  <c:v>169.78642958664983</c:v>
                </c:pt>
                <c:pt idx="28">
                  <c:v>169.78642958664983</c:v>
                </c:pt>
                <c:pt idx="29">
                  <c:v>169.78642958664983</c:v>
                </c:pt>
                <c:pt idx="30">
                  <c:v>169.78642958664983</c:v>
                </c:pt>
                <c:pt idx="31">
                  <c:v>169.78642958664983</c:v>
                </c:pt>
                <c:pt idx="32">
                  <c:v>169.78642958664983</c:v>
                </c:pt>
                <c:pt idx="33">
                  <c:v>169.78642958664983</c:v>
                </c:pt>
                <c:pt idx="34">
                  <c:v>169.78642958664983</c:v>
                </c:pt>
                <c:pt idx="35">
                  <c:v>169.78642958664983</c:v>
                </c:pt>
                <c:pt idx="36">
                  <c:v>169.78642958664983</c:v>
                </c:pt>
                <c:pt idx="37">
                  <c:v>169.78642958664983</c:v>
                </c:pt>
                <c:pt idx="38">
                  <c:v>169.78642958664983</c:v>
                </c:pt>
                <c:pt idx="39">
                  <c:v>169.78642958664983</c:v>
                </c:pt>
                <c:pt idx="40">
                  <c:v>169.78642958664983</c:v>
                </c:pt>
                <c:pt idx="41">
                  <c:v>169.78642958664983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13-4159-8344-6F2217A2BCFF}"/>
            </c:ext>
          </c:extLst>
        </c:ser>
        <c:ser>
          <c:idx val="3"/>
          <c:order val="3"/>
          <c:tx>
            <c:strRef>
              <c:f>'CRITÉRIO DE ARLEY'!$DV$128</c:f>
              <c:strCache>
                <c:ptCount val="1"/>
                <c:pt idx="0">
                  <c:v>Limite superior</c:v>
                </c:pt>
              </c:strCache>
            </c:strRef>
          </c:tx>
          <c:spPr>
            <a:ln w="25400" cap="sq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'CRITÉRIO DE ARLEY'!$DV$129:$DV$170</c:f>
              <c:numCache>
                <c:formatCode>#,##0.00_ ;[Red]\-#,##0.00\ </c:formatCode>
                <c:ptCount val="42"/>
                <c:pt idx="0">
                  <c:v>178.48869326001699</c:v>
                </c:pt>
                <c:pt idx="1">
                  <c:v>178.48869326001699</c:v>
                </c:pt>
                <c:pt idx="2">
                  <c:v>178.48869326001699</c:v>
                </c:pt>
                <c:pt idx="3">
                  <c:v>178.48869326001699</c:v>
                </c:pt>
                <c:pt idx="4">
                  <c:v>178.48869326001699</c:v>
                </c:pt>
                <c:pt idx="5">
                  <c:v>178.48869326001699</c:v>
                </c:pt>
                <c:pt idx="6">
                  <c:v>178.48869326001699</c:v>
                </c:pt>
                <c:pt idx="7">
                  <c:v>178.48869326001699</c:v>
                </c:pt>
                <c:pt idx="8">
                  <c:v>178.48869326001699</c:v>
                </c:pt>
                <c:pt idx="9">
                  <c:v>178.48869326001699</c:v>
                </c:pt>
                <c:pt idx="10">
                  <c:v>178.48869326001699</c:v>
                </c:pt>
                <c:pt idx="11">
                  <c:v>178.48869326001699</c:v>
                </c:pt>
                <c:pt idx="12">
                  <c:v>178.48869326001699</c:v>
                </c:pt>
                <c:pt idx="13">
                  <c:v>178.48869326001699</c:v>
                </c:pt>
                <c:pt idx="14">
                  <c:v>178.48869326001699</c:v>
                </c:pt>
                <c:pt idx="15">
                  <c:v>178.48869326001699</c:v>
                </c:pt>
                <c:pt idx="16">
                  <c:v>178.48869326001699</c:v>
                </c:pt>
                <c:pt idx="17">
                  <c:v>178.48869326001699</c:v>
                </c:pt>
                <c:pt idx="18">
                  <c:v>178.48869326001699</c:v>
                </c:pt>
                <c:pt idx="19">
                  <c:v>178.48869326001699</c:v>
                </c:pt>
                <c:pt idx="20">
                  <c:v>178.48869326001699</c:v>
                </c:pt>
                <c:pt idx="21">
                  <c:v>178.48869326001699</c:v>
                </c:pt>
                <c:pt idx="22">
                  <c:v>178.48869326001699</c:v>
                </c:pt>
                <c:pt idx="23">
                  <c:v>178.48869326001699</c:v>
                </c:pt>
                <c:pt idx="24">
                  <c:v>178.48869326001699</c:v>
                </c:pt>
                <c:pt idx="25">
                  <c:v>178.48869326001699</c:v>
                </c:pt>
                <c:pt idx="26">
                  <c:v>178.48869326001699</c:v>
                </c:pt>
                <c:pt idx="27">
                  <c:v>178.48869326001699</c:v>
                </c:pt>
                <c:pt idx="28">
                  <c:v>178.48869326001699</c:v>
                </c:pt>
                <c:pt idx="29">
                  <c:v>178.48869326001699</c:v>
                </c:pt>
                <c:pt idx="30">
                  <c:v>178.48869326001699</c:v>
                </c:pt>
                <c:pt idx="31">
                  <c:v>178.48869326001699</c:v>
                </c:pt>
                <c:pt idx="32">
                  <c:v>178.48869326001699</c:v>
                </c:pt>
                <c:pt idx="33">
                  <c:v>178.48869326001699</c:v>
                </c:pt>
                <c:pt idx="34">
                  <c:v>178.48869326001699</c:v>
                </c:pt>
                <c:pt idx="35">
                  <c:v>178.48869326001699</c:v>
                </c:pt>
                <c:pt idx="36">
                  <c:v>178.48869326001699</c:v>
                </c:pt>
                <c:pt idx="37">
                  <c:v>178.48869326001699</c:v>
                </c:pt>
                <c:pt idx="38">
                  <c:v>178.48869326001699</c:v>
                </c:pt>
                <c:pt idx="39">
                  <c:v>178.48869326001699</c:v>
                </c:pt>
                <c:pt idx="40">
                  <c:v>178.48869326001699</c:v>
                </c:pt>
                <c:pt idx="41">
                  <c:v>178.48869326001699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13-4159-8344-6F2217A2B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1512240"/>
        <c:axId val="1801510160"/>
      </c:lineChart>
      <c:scatterChart>
        <c:scatterStyle val="lineMarker"/>
        <c:varyColors val="0"/>
        <c:ser>
          <c:idx val="0"/>
          <c:order val="0"/>
          <c:tx>
            <c:strRef>
              <c:f>'CRITÉRIO DE ARLEY'!$DS$128</c:f>
              <c:strCache>
                <c:ptCount val="1"/>
                <c:pt idx="0">
                  <c:v>Itens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'CRITÉRIO DE ARLEY'!$DS$129:$DS$170</c:f>
              <c:numCache>
                <c:formatCode>#,##0.00_ ;[Red]\-#,##0.00\ </c:formatCode>
                <c:ptCount val="42"/>
                <c:pt idx="0">
                  <c:v>175.24038461538464</c:v>
                </c:pt>
                <c:pt idx="1">
                  <c:v>175.24038461538464</c:v>
                </c:pt>
                <c:pt idx="2">
                  <c:v>175.24038461538464</c:v>
                </c:pt>
                <c:pt idx="3">
                  <c:v>176.71299288946352</c:v>
                </c:pt>
                <c:pt idx="4">
                  <c:v>172.08791208791214</c:v>
                </c:pt>
                <c:pt idx="5">
                  <c:v>175.24038461538464</c:v>
                </c:pt>
                <c:pt idx="6">
                  <c:v>169.46322907861372</c:v>
                </c:pt>
                <c:pt idx="7">
                  <c:v>173.14073023750447</c:v>
                </c:pt>
                <c:pt idx="8">
                  <c:v>174.03183023872683</c:v>
                </c:pt>
                <c:pt idx="9">
                  <c:v>171.66405023547884</c:v>
                </c:pt>
                <c:pt idx="10">
                  <c:v>175.72492024104929</c:v>
                </c:pt>
                <c:pt idx="11">
                  <c:v>176.24175824175828</c:v>
                </c:pt>
                <c:pt idx="12">
                  <c:v>172.08791208791214</c:v>
                </c:pt>
                <c:pt idx="13">
                  <c:v>171.66405023547884</c:v>
                </c:pt>
                <c:pt idx="14">
                  <c:v>176.24175824175828</c:v>
                </c:pt>
                <c:pt idx="15">
                  <c:v>174.03183023872683</c:v>
                </c:pt>
                <c:pt idx="16">
                  <c:v>172.08791208791214</c:v>
                </c:pt>
                <c:pt idx="17">
                  <c:v>176.24175824175828</c:v>
                </c:pt>
                <c:pt idx="18">
                  <c:v>173.14073023750447</c:v>
                </c:pt>
                <c:pt idx="19">
                  <c:v>175.05494505494508</c:v>
                </c:pt>
                <c:pt idx="20">
                  <c:v>175.72492024104929</c:v>
                </c:pt>
                <c:pt idx="21">
                  <c:v>176.71299288946352</c:v>
                </c:pt>
                <c:pt idx="22">
                  <c:v>172.73695054945057</c:v>
                </c:pt>
                <c:pt idx="23">
                  <c:v>171.66405023547884</c:v>
                </c:pt>
                <c:pt idx="24">
                  <c:v>174.78521478521481</c:v>
                </c:pt>
                <c:pt idx="25">
                  <c:v>173.57142857142861</c:v>
                </c:pt>
                <c:pt idx="26">
                  <c:v>176.24175824175828</c:v>
                </c:pt>
                <c:pt idx="27">
                  <c:v>174.5251177394035</c:v>
                </c:pt>
                <c:pt idx="28">
                  <c:v>173.95290423861854</c:v>
                </c:pt>
                <c:pt idx="29">
                  <c:v>171.66405023547884</c:v>
                </c:pt>
                <c:pt idx="30">
                  <c:v>171.66405023547884</c:v>
                </c:pt>
                <c:pt idx="31">
                  <c:v>173.95290423861854</c:v>
                </c:pt>
                <c:pt idx="32">
                  <c:v>174.78521478521481</c:v>
                </c:pt>
                <c:pt idx="33">
                  <c:v>173.95290423861854</c:v>
                </c:pt>
                <c:pt idx="34">
                  <c:v>174.03183023872683</c:v>
                </c:pt>
                <c:pt idx="35">
                  <c:v>176.24175824175828</c:v>
                </c:pt>
                <c:pt idx="36">
                  <c:v>173.14073023750447</c:v>
                </c:pt>
                <c:pt idx="37">
                  <c:v>176.24175824175828</c:v>
                </c:pt>
                <c:pt idx="38">
                  <c:v>174.03183023872683</c:v>
                </c:pt>
                <c:pt idx="39">
                  <c:v>174.5251177394035</c:v>
                </c:pt>
                <c:pt idx="40">
                  <c:v>174.5251177394035</c:v>
                </c:pt>
                <c:pt idx="41">
                  <c:v>174.5251177394035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13-4159-8344-6F2217A2B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512240"/>
        <c:axId val="1801510160"/>
      </c:scatterChart>
      <c:catAx>
        <c:axId val="18015122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ova" panose="020B0504020202020204" pitchFamily="34" charset="0"/>
                <a:ea typeface="+mn-ea"/>
                <a:cs typeface="+mn-cs"/>
              </a:defRPr>
            </a:pPr>
            <a:endParaRPr lang="pt-BR"/>
          </a:p>
        </c:txPr>
        <c:crossAx val="1801510160"/>
        <c:crosses val="autoZero"/>
        <c:auto val="1"/>
        <c:lblAlgn val="ctr"/>
        <c:lblOffset val="100"/>
        <c:noMultiLvlLbl val="0"/>
      </c:catAx>
      <c:valAx>
        <c:axId val="1801510160"/>
        <c:scaling>
          <c:orientation val="minMax"/>
          <c:max val="190"/>
          <c:min val="160"/>
        </c:scaling>
        <c:delete val="0"/>
        <c:axPos val="l"/>
        <c:numFmt formatCode="#,##0_ ;[Red]\-#,##0\ 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ova" panose="020B0504020202020204" pitchFamily="34" charset="0"/>
                <a:ea typeface="+mn-ea"/>
                <a:cs typeface="+mn-cs"/>
              </a:defRPr>
            </a:pPr>
            <a:endParaRPr lang="pt-BR"/>
          </a:p>
        </c:txPr>
        <c:crossAx val="180151224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ova" panose="020B05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latin typeface="Arial Nova" panose="020B05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ova" panose="020B0504020202020204" pitchFamily="34" charset="0"/>
                <a:ea typeface="+mn-ea"/>
                <a:cs typeface="+mn-cs"/>
              </a:defRPr>
            </a:pPr>
            <a:r>
              <a:rPr lang="pt-BR" sz="1200" b="1"/>
              <a:t>Dispersão dos dados - Etapa 2 do saneamento</a:t>
            </a:r>
            <a:br>
              <a:rPr lang="pt-BR" sz="1200" b="1"/>
            </a:br>
            <a:r>
              <a:rPr lang="pt-BR" sz="1200" b="0" i="1"/>
              <a:t>pelo critério de Arley</a:t>
            </a:r>
            <a:endParaRPr lang="pt-B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ova" panose="020B05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'CRITÉRIO DE ARLEY'!$DY$128</c:f>
              <c:strCache>
                <c:ptCount val="1"/>
                <c:pt idx="0">
                  <c:v>Média</c:v>
                </c:pt>
              </c:strCache>
            </c:strRef>
          </c:tx>
          <c:spPr>
            <a:ln w="31750" cap="sq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'CRITÉRIO DE ARLEY'!$DY$129:$DY$170</c:f>
              <c:numCache>
                <c:formatCode>#,##0.00_ ;[Red]\-#,##0.00\ </c:formatCode>
                <c:ptCount val="42"/>
                <c:pt idx="0">
                  <c:v>174.2515695293022</c:v>
                </c:pt>
                <c:pt idx="1">
                  <c:v>174.2515695293022</c:v>
                </c:pt>
                <c:pt idx="2">
                  <c:v>174.2515695293022</c:v>
                </c:pt>
                <c:pt idx="3">
                  <c:v>174.2515695293022</c:v>
                </c:pt>
                <c:pt idx="4">
                  <c:v>174.2515695293022</c:v>
                </c:pt>
                <c:pt idx="5">
                  <c:v>174.2515695293022</c:v>
                </c:pt>
                <c:pt idx="6">
                  <c:v>174.2515695293022</c:v>
                </c:pt>
                <c:pt idx="7">
                  <c:v>174.2515695293022</c:v>
                </c:pt>
                <c:pt idx="8">
                  <c:v>174.2515695293022</c:v>
                </c:pt>
                <c:pt idx="9">
                  <c:v>174.2515695293022</c:v>
                </c:pt>
                <c:pt idx="10">
                  <c:v>174.2515695293022</c:v>
                </c:pt>
                <c:pt idx="11">
                  <c:v>174.2515695293022</c:v>
                </c:pt>
                <c:pt idx="12">
                  <c:v>174.2515695293022</c:v>
                </c:pt>
                <c:pt idx="13">
                  <c:v>174.2515695293022</c:v>
                </c:pt>
                <c:pt idx="14">
                  <c:v>174.2515695293022</c:v>
                </c:pt>
                <c:pt idx="15">
                  <c:v>174.2515695293022</c:v>
                </c:pt>
                <c:pt idx="16">
                  <c:v>174.2515695293022</c:v>
                </c:pt>
                <c:pt idx="17">
                  <c:v>174.2515695293022</c:v>
                </c:pt>
                <c:pt idx="18">
                  <c:v>174.2515695293022</c:v>
                </c:pt>
                <c:pt idx="19">
                  <c:v>174.2515695293022</c:v>
                </c:pt>
                <c:pt idx="20">
                  <c:v>174.2515695293022</c:v>
                </c:pt>
                <c:pt idx="21">
                  <c:v>174.2515695293022</c:v>
                </c:pt>
                <c:pt idx="22">
                  <c:v>174.2515695293022</c:v>
                </c:pt>
                <c:pt idx="23">
                  <c:v>174.2515695293022</c:v>
                </c:pt>
                <c:pt idx="24">
                  <c:v>174.2515695293022</c:v>
                </c:pt>
                <c:pt idx="25">
                  <c:v>174.2515695293022</c:v>
                </c:pt>
                <c:pt idx="26">
                  <c:v>174.2515695293022</c:v>
                </c:pt>
                <c:pt idx="27">
                  <c:v>174.2515695293022</c:v>
                </c:pt>
                <c:pt idx="28">
                  <c:v>174.2515695293022</c:v>
                </c:pt>
                <c:pt idx="29">
                  <c:v>174.2515695293022</c:v>
                </c:pt>
                <c:pt idx="30">
                  <c:v>174.2515695293022</c:v>
                </c:pt>
                <c:pt idx="31">
                  <c:v>174.2515695293022</c:v>
                </c:pt>
                <c:pt idx="32">
                  <c:v>174.2515695293022</c:v>
                </c:pt>
                <c:pt idx="33">
                  <c:v>174.2515695293022</c:v>
                </c:pt>
                <c:pt idx="34">
                  <c:v>174.2515695293022</c:v>
                </c:pt>
                <c:pt idx="35">
                  <c:v>174.2515695293022</c:v>
                </c:pt>
                <c:pt idx="36">
                  <c:v>174.2515695293022</c:v>
                </c:pt>
                <c:pt idx="37">
                  <c:v>174.2515695293022</c:v>
                </c:pt>
                <c:pt idx="38">
                  <c:v>174.2515695293022</c:v>
                </c:pt>
                <c:pt idx="39">
                  <c:v>174.2515695293022</c:v>
                </c:pt>
                <c:pt idx="40">
                  <c:v>174.2515695293022</c:v>
                </c:pt>
                <c:pt idx="41">
                  <c:v>174.2515695293022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13-4159-8344-6F2217A2BCFF}"/>
            </c:ext>
          </c:extLst>
        </c:ser>
        <c:ser>
          <c:idx val="2"/>
          <c:order val="2"/>
          <c:tx>
            <c:strRef>
              <c:f>'CRITÉRIO DE ARLEY'!$DZ$128</c:f>
              <c:strCache>
                <c:ptCount val="1"/>
                <c:pt idx="0">
                  <c:v>Limite inferior</c:v>
                </c:pt>
              </c:strCache>
            </c:strRef>
          </c:tx>
          <c:spPr>
            <a:ln w="31750" cap="sq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'CRITÉRIO DE ARLEY'!$DZ$129:$DZ$170</c:f>
              <c:numCache>
                <c:formatCode>#,##0.00_ ;[Red]\-#,##0.00\ </c:formatCode>
                <c:ptCount val="42"/>
                <c:pt idx="0">
                  <c:v>170.27156480647432</c:v>
                </c:pt>
                <c:pt idx="1">
                  <c:v>170.27156480647432</c:v>
                </c:pt>
                <c:pt idx="2">
                  <c:v>170.27156480647432</c:v>
                </c:pt>
                <c:pt idx="3">
                  <c:v>170.27156480647432</c:v>
                </c:pt>
                <c:pt idx="4">
                  <c:v>170.27156480647432</c:v>
                </c:pt>
                <c:pt idx="5">
                  <c:v>170.27156480647432</c:v>
                </c:pt>
                <c:pt idx="6">
                  <c:v>170.27156480647432</c:v>
                </c:pt>
                <c:pt idx="7">
                  <c:v>170.27156480647432</c:v>
                </c:pt>
                <c:pt idx="8">
                  <c:v>170.27156480647432</c:v>
                </c:pt>
                <c:pt idx="9">
                  <c:v>170.27156480647432</c:v>
                </c:pt>
                <c:pt idx="10">
                  <c:v>170.27156480647432</c:v>
                </c:pt>
                <c:pt idx="11">
                  <c:v>170.27156480647432</c:v>
                </c:pt>
                <c:pt idx="12">
                  <c:v>170.27156480647432</c:v>
                </c:pt>
                <c:pt idx="13">
                  <c:v>170.27156480647432</c:v>
                </c:pt>
                <c:pt idx="14">
                  <c:v>170.27156480647432</c:v>
                </c:pt>
                <c:pt idx="15">
                  <c:v>170.27156480647432</c:v>
                </c:pt>
                <c:pt idx="16">
                  <c:v>170.27156480647432</c:v>
                </c:pt>
                <c:pt idx="17">
                  <c:v>170.27156480647432</c:v>
                </c:pt>
                <c:pt idx="18">
                  <c:v>170.27156480647432</c:v>
                </c:pt>
                <c:pt idx="19">
                  <c:v>170.27156480647432</c:v>
                </c:pt>
                <c:pt idx="20">
                  <c:v>170.27156480647432</c:v>
                </c:pt>
                <c:pt idx="21">
                  <c:v>170.27156480647432</c:v>
                </c:pt>
                <c:pt idx="22">
                  <c:v>170.27156480647432</c:v>
                </c:pt>
                <c:pt idx="23">
                  <c:v>170.27156480647432</c:v>
                </c:pt>
                <c:pt idx="24">
                  <c:v>170.27156480647432</c:v>
                </c:pt>
                <c:pt idx="25">
                  <c:v>170.27156480647432</c:v>
                </c:pt>
                <c:pt idx="26">
                  <c:v>170.27156480647432</c:v>
                </c:pt>
                <c:pt idx="27">
                  <c:v>170.27156480647432</c:v>
                </c:pt>
                <c:pt idx="28">
                  <c:v>170.27156480647432</c:v>
                </c:pt>
                <c:pt idx="29">
                  <c:v>170.27156480647432</c:v>
                </c:pt>
                <c:pt idx="30">
                  <c:v>170.27156480647432</c:v>
                </c:pt>
                <c:pt idx="31">
                  <c:v>170.27156480647432</c:v>
                </c:pt>
                <c:pt idx="32">
                  <c:v>170.27156480647432</c:v>
                </c:pt>
                <c:pt idx="33">
                  <c:v>170.27156480647432</c:v>
                </c:pt>
                <c:pt idx="34">
                  <c:v>170.27156480647432</c:v>
                </c:pt>
                <c:pt idx="35">
                  <c:v>170.27156480647432</c:v>
                </c:pt>
                <c:pt idx="36">
                  <c:v>170.27156480647432</c:v>
                </c:pt>
                <c:pt idx="37">
                  <c:v>170.27156480647432</c:v>
                </c:pt>
                <c:pt idx="38">
                  <c:v>170.27156480647432</c:v>
                </c:pt>
                <c:pt idx="39">
                  <c:v>170.27156480647432</c:v>
                </c:pt>
                <c:pt idx="40">
                  <c:v>170.27156480647432</c:v>
                </c:pt>
                <c:pt idx="41">
                  <c:v>170.27156480647432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13-4159-8344-6F2217A2BCFF}"/>
            </c:ext>
          </c:extLst>
        </c:ser>
        <c:ser>
          <c:idx val="3"/>
          <c:order val="3"/>
          <c:tx>
            <c:strRef>
              <c:f>'CRITÉRIO DE ARLEY'!$EA$128</c:f>
              <c:strCache>
                <c:ptCount val="1"/>
                <c:pt idx="0">
                  <c:v>Limite superior</c:v>
                </c:pt>
              </c:strCache>
            </c:strRef>
          </c:tx>
          <c:spPr>
            <a:ln w="317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'CRITÉRIO DE ARLEY'!$EA$129:$EA$170</c:f>
              <c:numCache>
                <c:formatCode>#,##0.00_ ;[Red]\-#,##0.00\ </c:formatCode>
                <c:ptCount val="42"/>
                <c:pt idx="0">
                  <c:v>178.23157425213009</c:v>
                </c:pt>
                <c:pt idx="1">
                  <c:v>178.23157425213009</c:v>
                </c:pt>
                <c:pt idx="2">
                  <c:v>178.23157425213009</c:v>
                </c:pt>
                <c:pt idx="3">
                  <c:v>178.23157425213009</c:v>
                </c:pt>
                <c:pt idx="4">
                  <c:v>178.23157425213009</c:v>
                </c:pt>
                <c:pt idx="5">
                  <c:v>178.23157425213009</c:v>
                </c:pt>
                <c:pt idx="6">
                  <c:v>178.23157425213009</c:v>
                </c:pt>
                <c:pt idx="7">
                  <c:v>178.23157425213009</c:v>
                </c:pt>
                <c:pt idx="8">
                  <c:v>178.23157425213009</c:v>
                </c:pt>
                <c:pt idx="9">
                  <c:v>178.23157425213009</c:v>
                </c:pt>
                <c:pt idx="10">
                  <c:v>178.23157425213009</c:v>
                </c:pt>
                <c:pt idx="11">
                  <c:v>178.23157425213009</c:v>
                </c:pt>
                <c:pt idx="12">
                  <c:v>178.23157425213009</c:v>
                </c:pt>
                <c:pt idx="13">
                  <c:v>178.23157425213009</c:v>
                </c:pt>
                <c:pt idx="14">
                  <c:v>178.23157425213009</c:v>
                </c:pt>
                <c:pt idx="15">
                  <c:v>178.23157425213009</c:v>
                </c:pt>
                <c:pt idx="16">
                  <c:v>178.23157425213009</c:v>
                </c:pt>
                <c:pt idx="17">
                  <c:v>178.23157425213009</c:v>
                </c:pt>
                <c:pt idx="18">
                  <c:v>178.23157425213009</c:v>
                </c:pt>
                <c:pt idx="19">
                  <c:v>178.23157425213009</c:v>
                </c:pt>
                <c:pt idx="20">
                  <c:v>178.23157425213009</c:v>
                </c:pt>
                <c:pt idx="21">
                  <c:v>178.23157425213009</c:v>
                </c:pt>
                <c:pt idx="22">
                  <c:v>178.23157425213009</c:v>
                </c:pt>
                <c:pt idx="23">
                  <c:v>178.23157425213009</c:v>
                </c:pt>
                <c:pt idx="24">
                  <c:v>178.23157425213009</c:v>
                </c:pt>
                <c:pt idx="25">
                  <c:v>178.23157425213009</c:v>
                </c:pt>
                <c:pt idx="26">
                  <c:v>178.23157425213009</c:v>
                </c:pt>
                <c:pt idx="27">
                  <c:v>178.23157425213009</c:v>
                </c:pt>
                <c:pt idx="28">
                  <c:v>178.23157425213009</c:v>
                </c:pt>
                <c:pt idx="29">
                  <c:v>178.23157425213009</c:v>
                </c:pt>
                <c:pt idx="30">
                  <c:v>178.23157425213009</c:v>
                </c:pt>
                <c:pt idx="31">
                  <c:v>178.23157425213009</c:v>
                </c:pt>
                <c:pt idx="32">
                  <c:v>178.23157425213009</c:v>
                </c:pt>
                <c:pt idx="33">
                  <c:v>178.23157425213009</c:v>
                </c:pt>
                <c:pt idx="34">
                  <c:v>178.23157425213009</c:v>
                </c:pt>
                <c:pt idx="35">
                  <c:v>178.23157425213009</c:v>
                </c:pt>
                <c:pt idx="36">
                  <c:v>178.23157425213009</c:v>
                </c:pt>
                <c:pt idx="37">
                  <c:v>178.23157425213009</c:v>
                </c:pt>
                <c:pt idx="38">
                  <c:v>178.23157425213009</c:v>
                </c:pt>
                <c:pt idx="39">
                  <c:v>178.23157425213009</c:v>
                </c:pt>
                <c:pt idx="40">
                  <c:v>178.23157425213009</c:v>
                </c:pt>
                <c:pt idx="41">
                  <c:v>178.23157425213009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13-4159-8344-6F2217A2B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1512240"/>
        <c:axId val="1801510160"/>
      </c:lineChart>
      <c:scatterChart>
        <c:scatterStyle val="lineMarker"/>
        <c:varyColors val="0"/>
        <c:ser>
          <c:idx val="0"/>
          <c:order val="0"/>
          <c:tx>
            <c:strRef>
              <c:f>'CRITÉRIO DE ARLEY'!$DS$128</c:f>
              <c:strCache>
                <c:ptCount val="1"/>
                <c:pt idx="0">
                  <c:v>Itens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'CRITÉRIO DE ARLEY'!$AB$8:$AB$49</c:f>
              <c:numCache>
                <c:formatCode>#,##0_ ;[Red]\-#,##0\ 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xVal>
          <c:yVal>
            <c:numRef>
              <c:f>'CRITÉRIO DE ARLEY'!$DX$129:$DX$170</c:f>
              <c:numCache>
                <c:formatCode>#,##0.00_ ;[Red]\-#,##0.00\ </c:formatCode>
                <c:ptCount val="42"/>
                <c:pt idx="0">
                  <c:v>175.24038461538464</c:v>
                </c:pt>
                <c:pt idx="1">
                  <c:v>175.24038461538464</c:v>
                </c:pt>
                <c:pt idx="2">
                  <c:v>175.24038461538464</c:v>
                </c:pt>
                <c:pt idx="4">
                  <c:v>172.08791208791214</c:v>
                </c:pt>
                <c:pt idx="5">
                  <c:v>175.24038461538464</c:v>
                </c:pt>
                <c:pt idx="6">
                  <c:v>0</c:v>
                </c:pt>
                <c:pt idx="7">
                  <c:v>173.14073023750447</c:v>
                </c:pt>
                <c:pt idx="8">
                  <c:v>174.03183023872683</c:v>
                </c:pt>
                <c:pt idx="9">
                  <c:v>171.66405023547884</c:v>
                </c:pt>
                <c:pt idx="10">
                  <c:v>175.72492024104929</c:v>
                </c:pt>
                <c:pt idx="11">
                  <c:v>176.24175824175828</c:v>
                </c:pt>
                <c:pt idx="12">
                  <c:v>172.08791208791214</c:v>
                </c:pt>
                <c:pt idx="13">
                  <c:v>171.66405023547884</c:v>
                </c:pt>
                <c:pt idx="14">
                  <c:v>176.24175824175828</c:v>
                </c:pt>
                <c:pt idx="15">
                  <c:v>174.03183023872683</c:v>
                </c:pt>
                <c:pt idx="16">
                  <c:v>172.08791208791214</c:v>
                </c:pt>
                <c:pt idx="17">
                  <c:v>176.24175824175828</c:v>
                </c:pt>
                <c:pt idx="18">
                  <c:v>173.14073023750447</c:v>
                </c:pt>
                <c:pt idx="19">
                  <c:v>175.05494505494508</c:v>
                </c:pt>
                <c:pt idx="20">
                  <c:v>175.72492024104929</c:v>
                </c:pt>
                <c:pt idx="21">
                  <c:v>176.71299288946352</c:v>
                </c:pt>
                <c:pt idx="22">
                  <c:v>172.73695054945057</c:v>
                </c:pt>
                <c:pt idx="23">
                  <c:v>171.66405023547884</c:v>
                </c:pt>
                <c:pt idx="24">
                  <c:v>174.78521478521481</c:v>
                </c:pt>
                <c:pt idx="25">
                  <c:v>173.57142857142861</c:v>
                </c:pt>
                <c:pt idx="26">
                  <c:v>176.24175824175828</c:v>
                </c:pt>
                <c:pt idx="27">
                  <c:v>174.5251177394035</c:v>
                </c:pt>
                <c:pt idx="28">
                  <c:v>173.95290423861854</c:v>
                </c:pt>
                <c:pt idx="29">
                  <c:v>171.66405023547884</c:v>
                </c:pt>
                <c:pt idx="30">
                  <c:v>171.66405023547884</c:v>
                </c:pt>
                <c:pt idx="31">
                  <c:v>173.95290423861854</c:v>
                </c:pt>
                <c:pt idx="32">
                  <c:v>174.78521478521481</c:v>
                </c:pt>
                <c:pt idx="33">
                  <c:v>173.95290423861854</c:v>
                </c:pt>
                <c:pt idx="34">
                  <c:v>174.03183023872683</c:v>
                </c:pt>
                <c:pt idx="35">
                  <c:v>176.24175824175828</c:v>
                </c:pt>
                <c:pt idx="36">
                  <c:v>173.14073023750447</c:v>
                </c:pt>
                <c:pt idx="37">
                  <c:v>176.24175824175828</c:v>
                </c:pt>
                <c:pt idx="38">
                  <c:v>174.03183023872683</c:v>
                </c:pt>
                <c:pt idx="39">
                  <c:v>174.5251177394035</c:v>
                </c:pt>
                <c:pt idx="40">
                  <c:v>174.5251177394035</c:v>
                </c:pt>
                <c:pt idx="41">
                  <c:v>174.5251177394035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13-4159-8344-6F2217A2B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512240"/>
        <c:axId val="1801510160"/>
      </c:scatterChart>
      <c:catAx>
        <c:axId val="18015122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ova" panose="020B0504020202020204" pitchFamily="34" charset="0"/>
                <a:ea typeface="+mn-ea"/>
                <a:cs typeface="+mn-cs"/>
              </a:defRPr>
            </a:pPr>
            <a:endParaRPr lang="pt-BR"/>
          </a:p>
        </c:txPr>
        <c:crossAx val="1801510160"/>
        <c:crosses val="autoZero"/>
        <c:auto val="1"/>
        <c:lblAlgn val="ctr"/>
        <c:lblOffset val="100"/>
        <c:noMultiLvlLbl val="0"/>
      </c:catAx>
      <c:valAx>
        <c:axId val="1801510160"/>
        <c:scaling>
          <c:orientation val="minMax"/>
          <c:max val="190"/>
          <c:min val="160"/>
        </c:scaling>
        <c:delete val="0"/>
        <c:axPos val="l"/>
        <c:numFmt formatCode="#,##0_ ;[Red]\-#,##0\ 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ova" panose="020B0504020202020204" pitchFamily="34" charset="0"/>
                <a:ea typeface="+mn-ea"/>
                <a:cs typeface="+mn-cs"/>
              </a:defRPr>
            </a:pPr>
            <a:endParaRPr lang="pt-BR"/>
          </a:p>
        </c:txPr>
        <c:crossAx val="180151224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ova" panose="020B05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latin typeface="Arial Nova" panose="020B05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66</xdr:row>
      <xdr:rowOff>4762</xdr:rowOff>
    </xdr:from>
    <xdr:ext cx="157748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aixaDeTexto 5">
              <a:extLst>
                <a:ext uri="{FF2B5EF4-FFF2-40B4-BE49-F238E27FC236}">
                  <a16:creationId xmlns:a16="http://schemas.microsoft.com/office/drawing/2014/main" id="{EB92E46E-CAA7-4F80-9D96-6735D511D392}"/>
                </a:ext>
              </a:extLst>
            </xdr:cNvPr>
            <xdr:cNvSpPr txBox="1"/>
          </xdr:nvSpPr>
          <xdr:spPr>
            <a:xfrm>
              <a:off x="10287000" y="16435387"/>
              <a:ext cx="157748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𝑙</m:t>
                    </m:r>
                    <m:r>
                      <a:rPr lang="pt-BR" sz="1100" b="0" i="1">
                        <a:latin typeface="Cambria Math" panose="02040503050406030204" pitchFamily="18" charset="0"/>
                      </a:rPr>
                      <m:t>_</m:t>
                    </m:r>
                    <m:func>
                      <m:funcPr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pt-BR" sz="1100" b="0" i="0">
                            <a:latin typeface="Cambria Math" panose="02040503050406030204" pitchFamily="18" charset="0"/>
                          </a:rPr>
                          <m:t>inf</m:t>
                        </m:r>
                      </m:fName>
                      <m:e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= </m:t>
                        </m:r>
                        <m:acc>
                          <m:accPr>
                            <m:chr m:val="̅"/>
                            <m:ctrlPr>
                              <a:rPr lang="pt-BR" sz="11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</m:acc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−( 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𝑠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∗</m:t>
                        </m:r>
                        <m:sSub>
                          <m:sSubPr>
                            <m:ctrlPr>
                              <a:rPr lang="pt-BR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pt-BR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𝑟</m:t>
                            </m:r>
                          </m:e>
                          <m:sub>
                            <m:r>
                              <a:rPr lang="pt-BR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𝑐𝑟</m:t>
                            </m:r>
                            <m:r>
                              <a:rPr lang="pt-BR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í</m:t>
                            </m:r>
                            <m:r>
                              <a:rPr lang="pt-BR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𝑡𝑖𝑐𝑜</m:t>
                            </m:r>
                          </m:sub>
                        </m:sSub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)</m:t>
                        </m:r>
                      </m:e>
                    </m:func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" name="CaixaDeTexto 5">
              <a:extLst>
                <a:ext uri="{FF2B5EF4-FFF2-40B4-BE49-F238E27FC236}">
                  <a16:creationId xmlns:a16="http://schemas.microsoft.com/office/drawing/2014/main" id="{EB92E46E-CAA7-4F80-9D96-6735D511D392}"/>
                </a:ext>
              </a:extLst>
            </xdr:cNvPr>
            <xdr:cNvSpPr txBox="1"/>
          </xdr:nvSpPr>
          <xdr:spPr>
            <a:xfrm>
              <a:off x="10287000" y="16435387"/>
              <a:ext cx="157748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𝑙_inf⁡〖= 𝑥 ̅  </a:t>
              </a:r>
              <a:r>
                <a:rPr lang="pt-B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−( 𝑠 ∗𝑟_𝑐𝑟í𝑡𝑖𝑐𝑜)〗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0</xdr:colOff>
      <xdr:row>68</xdr:row>
      <xdr:rowOff>0</xdr:rowOff>
    </xdr:from>
    <xdr:ext cx="160281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aixaDeTexto 6">
              <a:extLst>
                <a:ext uri="{FF2B5EF4-FFF2-40B4-BE49-F238E27FC236}">
                  <a16:creationId xmlns:a16="http://schemas.microsoft.com/office/drawing/2014/main" id="{0E024F2D-6B9D-41DD-9EF5-2DD876EFED37}"/>
                </a:ext>
              </a:extLst>
            </xdr:cNvPr>
            <xdr:cNvSpPr txBox="1"/>
          </xdr:nvSpPr>
          <xdr:spPr>
            <a:xfrm>
              <a:off x="17287875" y="15668625"/>
              <a:ext cx="160281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𝑙</m:t>
                    </m:r>
                    <m:r>
                      <a:rPr lang="pt-BR" sz="1100" b="0" i="1">
                        <a:latin typeface="Cambria Math" panose="02040503050406030204" pitchFamily="18" charset="0"/>
                      </a:rPr>
                      <m:t>_</m:t>
                    </m:r>
                    <m:func>
                      <m:funcPr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pt-BR" sz="1100" b="0" i="0">
                            <a:latin typeface="Cambria Math" panose="02040503050406030204" pitchFamily="18" charset="0"/>
                          </a:rPr>
                          <m:t>sup</m:t>
                        </m:r>
                      </m:fName>
                      <m:e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= </m:t>
                        </m:r>
                        <m:acc>
                          <m:accPr>
                            <m:chr m:val="̅"/>
                            <m:ctrlPr>
                              <a:rPr lang="pt-BR" sz="11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</m:acc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( 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𝑠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∗</m:t>
                        </m:r>
                        <m:sSub>
                          <m:sSubPr>
                            <m:ctrlPr>
                              <a:rPr lang="pt-BR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pt-BR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𝑟</m:t>
                            </m:r>
                          </m:e>
                          <m:sub>
                            <m:r>
                              <a:rPr lang="pt-BR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𝑐𝑟</m:t>
                            </m:r>
                            <m:r>
                              <a:rPr lang="pt-BR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í</m:t>
                            </m:r>
                            <m:r>
                              <a:rPr lang="pt-BR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𝑡𝑖𝑐𝑜</m:t>
                            </m:r>
                          </m:sub>
                        </m:sSub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)</m:t>
                        </m:r>
                      </m:e>
                    </m:func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" name="CaixaDeTexto 6">
              <a:extLst>
                <a:ext uri="{FF2B5EF4-FFF2-40B4-BE49-F238E27FC236}">
                  <a16:creationId xmlns:a16="http://schemas.microsoft.com/office/drawing/2014/main" id="{0E024F2D-6B9D-41DD-9EF5-2DD876EFED37}"/>
                </a:ext>
              </a:extLst>
            </xdr:cNvPr>
            <xdr:cNvSpPr txBox="1"/>
          </xdr:nvSpPr>
          <xdr:spPr>
            <a:xfrm>
              <a:off x="17287875" y="15668625"/>
              <a:ext cx="160281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𝑙_sup⁡〖= 𝑥 ̅+</a:t>
              </a:r>
              <a:r>
                <a:rPr lang="pt-B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( 𝑠 ∗𝑟_𝑐𝑟í𝑡𝑖𝑐𝑜)〗</a:t>
              </a:r>
              <a:endParaRPr lang="pt-BR" sz="1100"/>
            </a:p>
          </xdr:txBody>
        </xdr:sp>
      </mc:Fallback>
    </mc:AlternateContent>
    <xdr:clientData/>
  </xdr:oneCellAnchor>
  <xdr:twoCellAnchor editAs="oneCell">
    <xdr:from>
      <xdr:col>18</xdr:col>
      <xdr:colOff>371475</xdr:colOff>
      <xdr:row>6</xdr:row>
      <xdr:rowOff>738187</xdr:rowOff>
    </xdr:from>
    <xdr:to>
      <xdr:col>26</xdr:col>
      <xdr:colOff>566475</xdr:colOff>
      <xdr:row>33</xdr:row>
      <xdr:rowOff>17287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FCD8629-59F9-9364-A341-D1578A2591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18</xdr:col>
      <xdr:colOff>447675</xdr:colOff>
      <xdr:row>33</xdr:row>
      <xdr:rowOff>190498</xdr:rowOff>
    </xdr:from>
    <xdr:to>
      <xdr:col>26</xdr:col>
      <xdr:colOff>642675</xdr:colOff>
      <xdr:row>59</xdr:row>
      <xdr:rowOff>231598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5EE66BA-01AB-B3D3-A106-B78F036C14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14</xdr:col>
      <xdr:colOff>0</xdr:colOff>
      <xdr:row>66</xdr:row>
      <xdr:rowOff>4762</xdr:rowOff>
    </xdr:from>
    <xdr:ext cx="157748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3F46D797-9A0D-4079-8088-BD450B590F1D}"/>
                </a:ext>
              </a:extLst>
            </xdr:cNvPr>
            <xdr:cNvSpPr txBox="1"/>
          </xdr:nvSpPr>
          <xdr:spPr>
            <a:xfrm>
              <a:off x="17287875" y="15178087"/>
              <a:ext cx="157748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𝑙</m:t>
                    </m:r>
                    <m:r>
                      <a:rPr lang="pt-BR" sz="1100" b="0" i="1">
                        <a:latin typeface="Cambria Math" panose="02040503050406030204" pitchFamily="18" charset="0"/>
                      </a:rPr>
                      <m:t>_</m:t>
                    </m:r>
                    <m:func>
                      <m:funcPr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pt-BR" sz="1100" b="0" i="0">
                            <a:latin typeface="Cambria Math" panose="02040503050406030204" pitchFamily="18" charset="0"/>
                          </a:rPr>
                          <m:t>inf</m:t>
                        </m:r>
                      </m:fName>
                      <m:e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= </m:t>
                        </m:r>
                        <m:acc>
                          <m:accPr>
                            <m:chr m:val="̅"/>
                            <m:ctrlPr>
                              <a:rPr lang="pt-BR" sz="11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</m:acc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−( 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𝑠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∗</m:t>
                        </m:r>
                        <m:sSub>
                          <m:sSubPr>
                            <m:ctrlPr>
                              <a:rPr lang="pt-BR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pt-BR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𝑟</m:t>
                            </m:r>
                          </m:e>
                          <m:sub>
                            <m:r>
                              <a:rPr lang="pt-BR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𝑐𝑟</m:t>
                            </m:r>
                            <m:r>
                              <a:rPr lang="pt-BR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í</m:t>
                            </m:r>
                            <m:r>
                              <a:rPr lang="pt-BR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𝑡𝑖𝑐𝑜</m:t>
                            </m:r>
                          </m:sub>
                        </m:sSub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)</m:t>
                        </m:r>
                      </m:e>
                    </m:func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3F46D797-9A0D-4079-8088-BD450B590F1D}"/>
                </a:ext>
              </a:extLst>
            </xdr:cNvPr>
            <xdr:cNvSpPr txBox="1"/>
          </xdr:nvSpPr>
          <xdr:spPr>
            <a:xfrm>
              <a:off x="17287875" y="15178087"/>
              <a:ext cx="157748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𝑙_inf⁡〖= 𝑥 ̅  </a:t>
              </a:r>
              <a:r>
                <a:rPr lang="pt-B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−( 𝑠 ∗𝑟_𝑐𝑟í𝑡𝑖𝑐𝑜)〗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14</xdr:col>
      <xdr:colOff>0</xdr:colOff>
      <xdr:row>68</xdr:row>
      <xdr:rowOff>0</xdr:rowOff>
    </xdr:from>
    <xdr:ext cx="160281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aixaDeTexto 2">
              <a:extLst>
                <a:ext uri="{FF2B5EF4-FFF2-40B4-BE49-F238E27FC236}">
                  <a16:creationId xmlns:a16="http://schemas.microsoft.com/office/drawing/2014/main" id="{05DB72F4-33B0-4163-BFD0-63F50D3A1491}"/>
                </a:ext>
              </a:extLst>
            </xdr:cNvPr>
            <xdr:cNvSpPr txBox="1"/>
          </xdr:nvSpPr>
          <xdr:spPr>
            <a:xfrm>
              <a:off x="17287875" y="15668625"/>
              <a:ext cx="160281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𝑙</m:t>
                    </m:r>
                    <m:r>
                      <a:rPr lang="pt-BR" sz="1100" b="0" i="1">
                        <a:latin typeface="Cambria Math" panose="02040503050406030204" pitchFamily="18" charset="0"/>
                      </a:rPr>
                      <m:t>_</m:t>
                    </m:r>
                    <m:func>
                      <m:funcPr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pt-BR" sz="1100" b="0" i="0">
                            <a:latin typeface="Cambria Math" panose="02040503050406030204" pitchFamily="18" charset="0"/>
                          </a:rPr>
                          <m:t>sup</m:t>
                        </m:r>
                      </m:fName>
                      <m:e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= </m:t>
                        </m:r>
                        <m:acc>
                          <m:accPr>
                            <m:chr m:val="̅"/>
                            <m:ctrlPr>
                              <a:rPr lang="pt-BR" sz="11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</m:acc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( 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𝑠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∗</m:t>
                        </m:r>
                        <m:sSub>
                          <m:sSubPr>
                            <m:ctrlPr>
                              <a:rPr lang="pt-BR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pt-BR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𝑟</m:t>
                            </m:r>
                          </m:e>
                          <m:sub>
                            <m:r>
                              <a:rPr lang="pt-BR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𝑐𝑟</m:t>
                            </m:r>
                            <m:r>
                              <a:rPr lang="pt-BR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í</m:t>
                            </m:r>
                            <m:r>
                              <a:rPr lang="pt-BR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𝑡𝑖𝑐𝑜</m:t>
                            </m:r>
                          </m:sub>
                        </m:sSub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)</m:t>
                        </m:r>
                      </m:e>
                    </m:func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" name="CaixaDeTexto 2">
              <a:extLst>
                <a:ext uri="{FF2B5EF4-FFF2-40B4-BE49-F238E27FC236}">
                  <a16:creationId xmlns:a16="http://schemas.microsoft.com/office/drawing/2014/main" id="{05DB72F4-33B0-4163-BFD0-63F50D3A1491}"/>
                </a:ext>
              </a:extLst>
            </xdr:cNvPr>
            <xdr:cNvSpPr txBox="1"/>
          </xdr:nvSpPr>
          <xdr:spPr>
            <a:xfrm>
              <a:off x="17287875" y="15668625"/>
              <a:ext cx="160281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𝑙_sup⁡〖= 𝑥 ̅+</a:t>
              </a:r>
              <a:r>
                <a:rPr lang="pt-B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( 𝑠 ∗𝑟_𝑐𝑟í𝑡𝑖𝑐𝑜)〗</a:t>
              </a:r>
              <a:endParaRPr lang="pt-BR" sz="1100"/>
            </a:p>
          </xdr:txBody>
        </xdr:sp>
      </mc:Fallback>
    </mc:AlternateContent>
    <xdr:clientData/>
  </xdr:oneCellAnchor>
  <xdr:twoCellAnchor editAs="oneCell">
    <xdr:from>
      <xdr:col>0</xdr:col>
      <xdr:colOff>0</xdr:colOff>
      <xdr:row>0</xdr:row>
      <xdr:rowOff>0</xdr:rowOff>
    </xdr:from>
    <xdr:to>
      <xdr:col>5</xdr:col>
      <xdr:colOff>1438275</xdr:colOff>
      <xdr:row>4</xdr:row>
      <xdr:rowOff>92868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35A43F37-ACA5-1A41-A412-2D38625FD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416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2EB73-8A4B-4230-A723-FDA5299A7AF8}">
  <sheetPr>
    <pageSetUpPr fitToPage="1"/>
  </sheetPr>
  <dimension ref="A1:EA408"/>
  <sheetViews>
    <sheetView tabSelected="1" zoomScaleNormal="100" workbookViewId="0">
      <selection activeCell="H6" sqref="H6:L6"/>
    </sheetView>
  </sheetViews>
  <sheetFormatPr defaultColWidth="15.625" defaultRowHeight="20.100000000000001" customHeight="1" x14ac:dyDescent="0.2"/>
  <cols>
    <col min="1" max="1" width="30.625" style="2" customWidth="1"/>
    <col min="2" max="3" width="15.625" style="2" customWidth="1"/>
    <col min="4" max="4" width="5.625" style="2" customWidth="1"/>
    <col min="5" max="5" width="15.625" style="2"/>
    <col min="6" max="6" width="30.625" style="2" customWidth="1"/>
    <col min="7" max="7" width="5.625" style="2" customWidth="1"/>
    <col min="8" max="8" width="15.625" style="2"/>
    <col min="9" max="12" width="20.625" style="2" customWidth="1"/>
    <col min="13" max="13" width="5.625" style="2" customWidth="1"/>
    <col min="14" max="14" width="15.625" style="2" customWidth="1"/>
    <col min="15" max="18" width="20.625" style="2" customWidth="1"/>
    <col min="19" max="16384" width="15.625" style="2"/>
  </cols>
  <sheetData>
    <row r="1" spans="1:41" s="43" customFormat="1" ht="99.95" customHeight="1" x14ac:dyDescent="0.2">
      <c r="A1" s="44"/>
      <c r="B1" s="44"/>
      <c r="C1" s="44"/>
      <c r="D1" s="44"/>
      <c r="E1" s="44"/>
      <c r="F1" s="44"/>
      <c r="G1" s="42"/>
      <c r="H1" s="48"/>
      <c r="I1" s="48"/>
      <c r="J1" s="48"/>
    </row>
    <row r="2" spans="1:41" ht="2.1" customHeight="1" x14ac:dyDescent="0.2">
      <c r="A2" s="4"/>
      <c r="B2" s="4"/>
      <c r="C2" s="4"/>
      <c r="D2" s="4"/>
      <c r="E2" s="4"/>
      <c r="F2" s="4"/>
      <c r="G2" s="3"/>
      <c r="H2" s="3"/>
    </row>
    <row r="3" spans="1:41" ht="2.1" customHeight="1" x14ac:dyDescent="0.2">
      <c r="A3" s="5"/>
      <c r="B3" s="5"/>
      <c r="C3" s="5"/>
      <c r="D3" s="5"/>
      <c r="E3" s="5"/>
      <c r="F3" s="5"/>
      <c r="G3" s="3"/>
      <c r="H3" s="3"/>
    </row>
    <row r="4" spans="1:41" ht="2.1" customHeight="1" x14ac:dyDescent="0.2">
      <c r="A4" s="5"/>
      <c r="B4" s="5"/>
      <c r="C4" s="5"/>
      <c r="D4" s="5"/>
      <c r="E4" s="5"/>
      <c r="F4" s="5"/>
      <c r="G4" s="3"/>
      <c r="H4" s="3"/>
    </row>
    <row r="5" spans="1:41" s="3" customFormat="1" ht="20.100000000000001" customHeight="1" x14ac:dyDescent="0.2"/>
    <row r="6" spans="1:41" s="3" customFormat="1" ht="20.100000000000001" customHeight="1" x14ac:dyDescent="0.2">
      <c r="A6" s="2"/>
      <c r="B6" s="2"/>
      <c r="C6" s="2"/>
      <c r="H6" s="50" t="s">
        <v>16</v>
      </c>
      <c r="I6" s="50"/>
      <c r="J6" s="50"/>
      <c r="K6" s="50"/>
      <c r="L6" s="50"/>
      <c r="N6" s="50" t="s">
        <v>17</v>
      </c>
      <c r="O6" s="50"/>
      <c r="P6" s="50"/>
      <c r="Q6" s="50"/>
      <c r="R6" s="50"/>
      <c r="AD6" s="6"/>
      <c r="AE6" s="6"/>
      <c r="AF6" s="6"/>
      <c r="AH6" s="6"/>
      <c r="AI6" s="6"/>
      <c r="AJ6" s="6"/>
    </row>
    <row r="7" spans="1:41" s="10" customFormat="1" ht="60" customHeight="1" thickBot="1" x14ac:dyDescent="0.25">
      <c r="A7" s="47" t="s">
        <v>25</v>
      </c>
      <c r="B7" s="47"/>
      <c r="C7" s="47"/>
      <c r="D7" s="7"/>
      <c r="E7" s="8" t="s">
        <v>2</v>
      </c>
      <c r="F7" s="8" t="s">
        <v>0</v>
      </c>
      <c r="G7" s="3"/>
      <c r="H7" s="8" t="str">
        <f t="shared" ref="H7:H49" si="0">E7</f>
        <v>Item da amostra</v>
      </c>
      <c r="I7" s="8" t="str">
        <f t="shared" ref="I7:I49" si="1">F7</f>
        <v>Valor unitário homogeneizado</v>
      </c>
      <c r="J7" s="8" t="s">
        <v>9</v>
      </c>
      <c r="K7" s="8" t="s">
        <v>13</v>
      </c>
      <c r="L7" s="8" t="s">
        <v>6</v>
      </c>
      <c r="M7" s="9"/>
      <c r="N7" s="8" t="str">
        <f>H7</f>
        <v>Item da amostra</v>
      </c>
      <c r="O7" s="8" t="str">
        <f t="shared" ref="O7:R9" si="2">I7</f>
        <v>Valor unitário homogeneizado</v>
      </c>
      <c r="P7" s="8" t="str">
        <f t="shared" si="2"/>
        <v>Análise</v>
      </c>
      <c r="Q7" s="8" t="s">
        <v>13</v>
      </c>
      <c r="R7" s="8" t="str">
        <f t="shared" si="2"/>
        <v>Item a ser excluído</v>
      </c>
      <c r="AB7" s="10" t="s">
        <v>11</v>
      </c>
    </row>
    <row r="8" spans="1:41" s="3" customFormat="1" ht="20.100000000000001" customHeight="1" x14ac:dyDescent="0.2">
      <c r="A8" s="2"/>
      <c r="B8" s="2"/>
      <c r="C8" s="2"/>
      <c r="D8" s="1"/>
      <c r="E8" s="11">
        <v>1</v>
      </c>
      <c r="F8" s="12">
        <v>175.24038461538464</v>
      </c>
      <c r="H8" s="11">
        <f t="shared" si="0"/>
        <v>1</v>
      </c>
      <c r="I8" s="12">
        <f t="shared" si="1"/>
        <v>175.24038461538464</v>
      </c>
      <c r="J8" s="11" t="str">
        <f t="shared" ref="J8:J49" si="3">IF(AND(I8&gt;=$K$67,I8&lt;=$K$69),"Aceito","Rejeitado")</f>
        <v>Aceito</v>
      </c>
      <c r="K8" s="12" t="str">
        <f>IF(J8="Aceito","",ABS(I8-K$54))</f>
        <v/>
      </c>
      <c r="L8" s="11" t="str">
        <f>IF(K8=MAX($K$8:$K$49),"Excluir o item","")</f>
        <v/>
      </c>
      <c r="M8" s="13"/>
      <c r="N8" s="11">
        <f t="shared" ref="N8:N9" si="4">H8</f>
        <v>1</v>
      </c>
      <c r="O8" s="12">
        <f t="shared" si="2"/>
        <v>175.24038461538464</v>
      </c>
      <c r="P8" s="11" t="str">
        <f t="shared" ref="P8:P13" si="5">IF(AND(O8&gt;=Q$67,O8&lt;=Q$69),"Aceito","Rejeitado")</f>
        <v>Aceito</v>
      </c>
      <c r="Q8" s="12" t="str">
        <f>IF(P8="Aceito","",ABS(O8-Q$54))</f>
        <v/>
      </c>
      <c r="R8" s="11" t="str">
        <f>IF(Q8=MAX($Q$8:$Q$49),"Excluir o item","")</f>
        <v/>
      </c>
      <c r="AB8" s="36">
        <f t="shared" ref="AB8:AB49" si="6">H8</f>
        <v>1</v>
      </c>
    </row>
    <row r="9" spans="1:41" s="3" customFormat="1" ht="20.100000000000001" customHeight="1" x14ac:dyDescent="0.2">
      <c r="A9" s="49" t="s">
        <v>16</v>
      </c>
      <c r="B9" s="49"/>
      <c r="C9" s="2"/>
      <c r="D9" s="1"/>
      <c r="E9" s="14">
        <v>2</v>
      </c>
      <c r="F9" s="15">
        <v>175.24038461538464</v>
      </c>
      <c r="H9" s="14">
        <f t="shared" si="0"/>
        <v>2</v>
      </c>
      <c r="I9" s="15">
        <f t="shared" si="1"/>
        <v>175.24038461538464</v>
      </c>
      <c r="J9" s="14" t="str">
        <f t="shared" si="3"/>
        <v>Aceito</v>
      </c>
      <c r="K9" s="15" t="str">
        <f t="shared" ref="K9:K49" si="7">IF(J9="Aceito","",ABS(I9-K$54))</f>
        <v/>
      </c>
      <c r="L9" s="14" t="str">
        <f t="shared" ref="L9:L49" si="8">IF(K9=MAX($K$8:$K$49),"Excluir o item","")</f>
        <v/>
      </c>
      <c r="M9" s="13"/>
      <c r="N9" s="14">
        <f t="shared" si="4"/>
        <v>2</v>
      </c>
      <c r="O9" s="15">
        <f t="shared" si="2"/>
        <v>175.24038461538464</v>
      </c>
      <c r="P9" s="14" t="str">
        <f t="shared" si="5"/>
        <v>Aceito</v>
      </c>
      <c r="Q9" s="15" t="str">
        <f t="shared" ref="Q9:Q49" si="9">IF(P9="Aceito","",ABS(O9-Q$54))</f>
        <v/>
      </c>
      <c r="R9" s="14" t="str">
        <f t="shared" ref="R9:R49" si="10">IF(Q9=MAX($Q$8:$Q$49),"Excluir o item","")</f>
        <v/>
      </c>
      <c r="AB9" s="36">
        <f t="shared" si="6"/>
        <v>2</v>
      </c>
      <c r="AO9" s="2"/>
    </row>
    <row r="10" spans="1:41" s="3" customFormat="1" ht="20.100000000000001" customHeight="1" x14ac:dyDescent="0.2">
      <c r="A10" s="16" t="s">
        <v>15</v>
      </c>
      <c r="B10" s="35">
        <v>42</v>
      </c>
      <c r="C10" s="2"/>
      <c r="D10" s="1"/>
      <c r="E10" s="11">
        <v>3</v>
      </c>
      <c r="F10" s="12">
        <v>175.24038461538464</v>
      </c>
      <c r="H10" s="11">
        <f t="shared" si="0"/>
        <v>3</v>
      </c>
      <c r="I10" s="12">
        <f t="shared" si="1"/>
        <v>175.24038461538464</v>
      </c>
      <c r="J10" s="11" t="str">
        <f t="shared" si="3"/>
        <v>Aceito</v>
      </c>
      <c r="K10" s="12" t="str">
        <f t="shared" si="7"/>
        <v/>
      </c>
      <c r="L10" s="11" t="str">
        <f t="shared" si="8"/>
        <v/>
      </c>
      <c r="M10" s="13"/>
      <c r="N10" s="11">
        <f t="shared" ref="N10:N49" si="11">H10</f>
        <v>3</v>
      </c>
      <c r="O10" s="12">
        <f t="shared" ref="O10:O49" si="12">I10</f>
        <v>175.24038461538464</v>
      </c>
      <c r="P10" s="11" t="str">
        <f t="shared" si="5"/>
        <v>Aceito</v>
      </c>
      <c r="Q10" s="12" t="str">
        <f t="shared" si="9"/>
        <v/>
      </c>
      <c r="R10" s="11" t="str">
        <f t="shared" si="10"/>
        <v/>
      </c>
      <c r="AB10" s="36">
        <f t="shared" si="6"/>
        <v>3</v>
      </c>
      <c r="AO10" s="17"/>
    </row>
    <row r="11" spans="1:41" s="3" customFormat="1" ht="20.100000000000001" customHeight="1" x14ac:dyDescent="0.2">
      <c r="A11" s="18" t="s">
        <v>19</v>
      </c>
      <c r="B11" s="19" cm="1">
        <f t="array" ref="B11">_xlfn.IFS(B10&lt;=5,0.1,AND(B10&gt;=6,B10&lt;=10),0.05,AND(B10&gt;=11,B10&lt;=50),0.01,B10&gt;50,0.001)</f>
        <v>0.01</v>
      </c>
      <c r="C11" s="2"/>
      <c r="D11" s="20"/>
      <c r="E11" s="14">
        <v>4</v>
      </c>
      <c r="F11" s="15">
        <v>176.71299288946352</v>
      </c>
      <c r="H11" s="14">
        <f t="shared" si="0"/>
        <v>4</v>
      </c>
      <c r="I11" s="15">
        <f t="shared" si="1"/>
        <v>176.71299288946352</v>
      </c>
      <c r="J11" s="14" t="str">
        <f t="shared" si="3"/>
        <v>Aceito</v>
      </c>
      <c r="K11" s="15" t="str">
        <f t="shared" si="7"/>
        <v/>
      </c>
      <c r="L11" s="14" t="str">
        <f t="shared" si="8"/>
        <v/>
      </c>
      <c r="M11" s="13"/>
      <c r="N11" s="14">
        <f t="shared" ref="N11" si="13">H11</f>
        <v>4</v>
      </c>
      <c r="O11" s="15">
        <f t="shared" ref="O11" si="14">I11</f>
        <v>176.71299288946352</v>
      </c>
      <c r="P11" s="14" t="str">
        <f t="shared" si="5"/>
        <v>Aceito</v>
      </c>
      <c r="Q11" s="15" t="str">
        <f t="shared" si="9"/>
        <v/>
      </c>
      <c r="R11" s="14" t="str">
        <f t="shared" si="10"/>
        <v/>
      </c>
      <c r="AB11" s="36">
        <f t="shared" si="6"/>
        <v>4</v>
      </c>
      <c r="AO11" s="17"/>
    </row>
    <row r="12" spans="1:41" s="3" customFormat="1" ht="20.100000000000001" customHeight="1" x14ac:dyDescent="0.2">
      <c r="A12" s="16" t="s">
        <v>14</v>
      </c>
      <c r="B12" s="17">
        <f>B10-2</f>
        <v>40</v>
      </c>
      <c r="C12" s="2"/>
      <c r="D12" s="20"/>
      <c r="E12" s="11">
        <v>5</v>
      </c>
      <c r="F12" s="12">
        <v>172.08791208791214</v>
      </c>
      <c r="H12" s="11">
        <f t="shared" si="0"/>
        <v>5</v>
      </c>
      <c r="I12" s="12">
        <f t="shared" si="1"/>
        <v>172.08791208791214</v>
      </c>
      <c r="J12" s="11" t="str">
        <f t="shared" si="3"/>
        <v>Aceito</v>
      </c>
      <c r="K12" s="12" t="str">
        <f t="shared" si="7"/>
        <v/>
      </c>
      <c r="L12" s="11" t="str">
        <f t="shared" si="8"/>
        <v/>
      </c>
      <c r="M12" s="13"/>
      <c r="N12" s="11">
        <f t="shared" si="11"/>
        <v>5</v>
      </c>
      <c r="O12" s="12">
        <f t="shared" si="12"/>
        <v>172.08791208791214</v>
      </c>
      <c r="P12" s="11" t="str">
        <f t="shared" si="5"/>
        <v>Aceito</v>
      </c>
      <c r="Q12" s="12" t="str">
        <f t="shared" si="9"/>
        <v/>
      </c>
      <c r="R12" s="11" t="str">
        <f t="shared" si="10"/>
        <v/>
      </c>
      <c r="AB12" s="36">
        <f t="shared" si="6"/>
        <v>5</v>
      </c>
      <c r="AO12" s="2"/>
    </row>
    <row r="13" spans="1:41" s="3" customFormat="1" ht="20.100000000000001" customHeight="1" thickBot="1" x14ac:dyDescent="0.25">
      <c r="A13" s="21" t="s">
        <v>18</v>
      </c>
      <c r="B13" s="22">
        <f>B15</f>
        <v>2.5175440705017178</v>
      </c>
      <c r="C13" s="2"/>
      <c r="D13" s="20"/>
      <c r="E13" s="14">
        <v>6</v>
      </c>
      <c r="F13" s="15">
        <v>175.24038461538464</v>
      </c>
      <c r="H13" s="14">
        <f t="shared" si="0"/>
        <v>6</v>
      </c>
      <c r="I13" s="15">
        <f t="shared" si="1"/>
        <v>175.24038461538464</v>
      </c>
      <c r="J13" s="14" t="str">
        <f t="shared" si="3"/>
        <v>Aceito</v>
      </c>
      <c r="K13" s="15" t="str">
        <f t="shared" si="7"/>
        <v/>
      </c>
      <c r="L13" s="14" t="str">
        <f t="shared" si="8"/>
        <v/>
      </c>
      <c r="M13" s="13"/>
      <c r="N13" s="14">
        <f t="shared" si="11"/>
        <v>6</v>
      </c>
      <c r="O13" s="15">
        <f t="shared" si="12"/>
        <v>175.24038461538464</v>
      </c>
      <c r="P13" s="14" t="str">
        <f t="shared" si="5"/>
        <v>Aceito</v>
      </c>
      <c r="Q13" s="15" t="str">
        <f t="shared" si="9"/>
        <v/>
      </c>
      <c r="R13" s="14" t="str">
        <f t="shared" si="10"/>
        <v/>
      </c>
      <c r="AB13" s="36">
        <f t="shared" si="6"/>
        <v>6</v>
      </c>
      <c r="AO13" s="37"/>
    </row>
    <row r="14" spans="1:41" s="3" customFormat="1" ht="20.100000000000001" customHeight="1" x14ac:dyDescent="0.2">
      <c r="A14" s="40"/>
      <c r="B14" s="38">
        <f>_xlfn.T.INV.2T(B11,B12)</f>
        <v>2.7044592674331631</v>
      </c>
      <c r="C14" s="2"/>
      <c r="D14" s="20"/>
      <c r="E14" s="11">
        <v>7</v>
      </c>
      <c r="F14" s="12">
        <v>169.46322907861372</v>
      </c>
      <c r="H14" s="11">
        <f t="shared" si="0"/>
        <v>7</v>
      </c>
      <c r="I14" s="12">
        <f t="shared" si="1"/>
        <v>169.46322907861372</v>
      </c>
      <c r="J14" s="11" t="str">
        <f t="shared" si="3"/>
        <v>Rejeitado</v>
      </c>
      <c r="K14" s="12">
        <f t="shared" si="7"/>
        <v>4.6743323447196872</v>
      </c>
      <c r="L14" s="11" t="str">
        <f t="shared" si="8"/>
        <v>Excluir o item</v>
      </c>
      <c r="M14" s="13"/>
      <c r="N14" s="11"/>
      <c r="O14" s="12"/>
      <c r="P14" s="11"/>
      <c r="Q14" s="12"/>
      <c r="R14" s="11"/>
      <c r="AB14" s="36">
        <f t="shared" si="6"/>
        <v>7</v>
      </c>
    </row>
    <row r="15" spans="1:41" s="3" customFormat="1" ht="20.100000000000001" customHeight="1" x14ac:dyDescent="0.2">
      <c r="A15" s="41"/>
      <c r="B15" s="39">
        <f>((((B14^2)*(B10))-B14^2)/(B10-2+B14^2))^(1/2)</f>
        <v>2.5175440705017178</v>
      </c>
      <c r="C15" s="2"/>
      <c r="D15" s="20"/>
      <c r="E15" s="14">
        <v>8</v>
      </c>
      <c r="F15" s="15">
        <v>173.14073023750447</v>
      </c>
      <c r="H15" s="14">
        <f t="shared" si="0"/>
        <v>8</v>
      </c>
      <c r="I15" s="15">
        <f t="shared" si="1"/>
        <v>173.14073023750447</v>
      </c>
      <c r="J15" s="14" t="str">
        <f t="shared" si="3"/>
        <v>Aceito</v>
      </c>
      <c r="K15" s="15" t="str">
        <f t="shared" si="7"/>
        <v/>
      </c>
      <c r="L15" s="14" t="str">
        <f t="shared" si="8"/>
        <v/>
      </c>
      <c r="M15" s="13"/>
      <c r="N15" s="14">
        <f t="shared" si="11"/>
        <v>8</v>
      </c>
      <c r="O15" s="15">
        <f t="shared" si="12"/>
        <v>173.14073023750447</v>
      </c>
      <c r="P15" s="14" t="str">
        <f t="shared" ref="P15:P49" si="15">IF(AND(O15&gt;=Q$67,O15&lt;=Q$69),"Aceito","Rejeitado")</f>
        <v>Aceito</v>
      </c>
      <c r="Q15" s="15" t="str">
        <f t="shared" si="9"/>
        <v/>
      </c>
      <c r="R15" s="14" t="str">
        <f t="shared" si="10"/>
        <v/>
      </c>
      <c r="AB15" s="36">
        <f t="shared" si="6"/>
        <v>8</v>
      </c>
    </row>
    <row r="16" spans="1:41" ht="20.100000000000001" customHeight="1" x14ac:dyDescent="0.2">
      <c r="D16" s="20"/>
      <c r="E16" s="11">
        <v>9</v>
      </c>
      <c r="F16" s="12">
        <v>174.03183023872683</v>
      </c>
      <c r="G16" s="3"/>
      <c r="H16" s="11">
        <f t="shared" si="0"/>
        <v>9</v>
      </c>
      <c r="I16" s="12">
        <f t="shared" si="1"/>
        <v>174.03183023872683</v>
      </c>
      <c r="J16" s="11" t="str">
        <f t="shared" si="3"/>
        <v>Aceito</v>
      </c>
      <c r="K16" s="12" t="str">
        <f t="shared" si="7"/>
        <v/>
      </c>
      <c r="L16" s="11" t="str">
        <f t="shared" si="8"/>
        <v/>
      </c>
      <c r="M16" s="23"/>
      <c r="N16" s="11">
        <f t="shared" si="11"/>
        <v>9</v>
      </c>
      <c r="O16" s="12">
        <f t="shared" si="12"/>
        <v>174.03183023872683</v>
      </c>
      <c r="P16" s="11" t="str">
        <f t="shared" si="15"/>
        <v>Aceito</v>
      </c>
      <c r="Q16" s="12" t="str">
        <f t="shared" si="9"/>
        <v/>
      </c>
      <c r="R16" s="11" t="str">
        <f t="shared" si="10"/>
        <v/>
      </c>
      <c r="AB16" s="36">
        <f t="shared" si="6"/>
        <v>9</v>
      </c>
    </row>
    <row r="17" spans="1:41" ht="20.100000000000001" customHeight="1" x14ac:dyDescent="0.2">
      <c r="A17" s="49" t="s">
        <v>17</v>
      </c>
      <c r="B17" s="49"/>
      <c r="D17" s="20"/>
      <c r="E17" s="14">
        <v>10</v>
      </c>
      <c r="F17" s="15">
        <v>171.66405023547884</v>
      </c>
      <c r="G17" s="3"/>
      <c r="H17" s="14">
        <f t="shared" si="0"/>
        <v>10</v>
      </c>
      <c r="I17" s="15">
        <f t="shared" si="1"/>
        <v>171.66405023547884</v>
      </c>
      <c r="J17" s="14" t="str">
        <f t="shared" si="3"/>
        <v>Aceito</v>
      </c>
      <c r="K17" s="15" t="str">
        <f t="shared" si="7"/>
        <v/>
      </c>
      <c r="L17" s="14" t="str">
        <f t="shared" si="8"/>
        <v/>
      </c>
      <c r="M17" s="23"/>
      <c r="N17" s="14">
        <f t="shared" si="11"/>
        <v>10</v>
      </c>
      <c r="O17" s="15">
        <f t="shared" si="12"/>
        <v>171.66405023547884</v>
      </c>
      <c r="P17" s="14" t="str">
        <f t="shared" si="15"/>
        <v>Aceito</v>
      </c>
      <c r="Q17" s="15" t="str">
        <f t="shared" si="9"/>
        <v/>
      </c>
      <c r="R17" s="14" t="str">
        <f t="shared" si="10"/>
        <v/>
      </c>
      <c r="AB17" s="36">
        <f t="shared" si="6"/>
        <v>10</v>
      </c>
    </row>
    <row r="18" spans="1:41" ht="20.100000000000001" customHeight="1" x14ac:dyDescent="0.2">
      <c r="A18" s="16" t="s">
        <v>15</v>
      </c>
      <c r="B18" s="35">
        <v>41</v>
      </c>
      <c r="D18" s="20"/>
      <c r="E18" s="11">
        <v>11</v>
      </c>
      <c r="F18" s="12">
        <v>175.72492024104929</v>
      </c>
      <c r="G18" s="3"/>
      <c r="H18" s="11">
        <f t="shared" si="0"/>
        <v>11</v>
      </c>
      <c r="I18" s="12">
        <f t="shared" si="1"/>
        <v>175.72492024104929</v>
      </c>
      <c r="J18" s="11" t="str">
        <f t="shared" si="3"/>
        <v>Aceito</v>
      </c>
      <c r="K18" s="12" t="str">
        <f t="shared" si="7"/>
        <v/>
      </c>
      <c r="L18" s="11" t="str">
        <f t="shared" si="8"/>
        <v/>
      </c>
      <c r="M18" s="23"/>
      <c r="N18" s="11">
        <f t="shared" si="11"/>
        <v>11</v>
      </c>
      <c r="O18" s="12">
        <f t="shared" si="12"/>
        <v>175.72492024104929</v>
      </c>
      <c r="P18" s="11" t="str">
        <f t="shared" si="15"/>
        <v>Aceito</v>
      </c>
      <c r="Q18" s="12" t="str">
        <f t="shared" si="9"/>
        <v/>
      </c>
      <c r="R18" s="11" t="str">
        <f t="shared" si="10"/>
        <v/>
      </c>
      <c r="AB18" s="36">
        <f t="shared" si="6"/>
        <v>11</v>
      </c>
      <c r="AO18" s="17"/>
    </row>
    <row r="19" spans="1:41" ht="20.100000000000001" customHeight="1" x14ac:dyDescent="0.2">
      <c r="A19" s="18" t="s">
        <v>20</v>
      </c>
      <c r="B19" s="19" cm="1">
        <f t="array" ref="B19">_xlfn.IFS(B18&lt;=5,0.1,AND(B18&gt;=6,B18&lt;=10),0.05,AND(B18&gt;=11,B18&lt;=50),0.01,B18&gt;50,0.001)</f>
        <v>0.01</v>
      </c>
      <c r="D19" s="20"/>
      <c r="E19" s="14">
        <v>12</v>
      </c>
      <c r="F19" s="15">
        <v>176.24175824175828</v>
      </c>
      <c r="G19" s="3"/>
      <c r="H19" s="14">
        <f t="shared" si="0"/>
        <v>12</v>
      </c>
      <c r="I19" s="15">
        <f t="shared" si="1"/>
        <v>176.24175824175828</v>
      </c>
      <c r="J19" s="14" t="str">
        <f t="shared" si="3"/>
        <v>Aceito</v>
      </c>
      <c r="K19" s="15" t="str">
        <f t="shared" si="7"/>
        <v/>
      </c>
      <c r="L19" s="14" t="str">
        <f t="shared" si="8"/>
        <v/>
      </c>
      <c r="M19" s="23"/>
      <c r="N19" s="14">
        <f t="shared" si="11"/>
        <v>12</v>
      </c>
      <c r="O19" s="15">
        <f t="shared" si="12"/>
        <v>176.24175824175828</v>
      </c>
      <c r="P19" s="14" t="str">
        <f t="shared" si="15"/>
        <v>Aceito</v>
      </c>
      <c r="Q19" s="15" t="str">
        <f t="shared" si="9"/>
        <v/>
      </c>
      <c r="R19" s="14" t="str">
        <f t="shared" si="10"/>
        <v/>
      </c>
      <c r="AB19" s="36">
        <f t="shared" si="6"/>
        <v>12</v>
      </c>
      <c r="AO19" s="17"/>
    </row>
    <row r="20" spans="1:41" ht="20.100000000000001" customHeight="1" x14ac:dyDescent="0.2">
      <c r="A20" s="16" t="s">
        <v>14</v>
      </c>
      <c r="B20" s="17">
        <f>B18-2</f>
        <v>39</v>
      </c>
      <c r="D20" s="20"/>
      <c r="E20" s="11">
        <v>13</v>
      </c>
      <c r="F20" s="12">
        <v>172.08791208791214</v>
      </c>
      <c r="G20" s="3"/>
      <c r="H20" s="11">
        <f t="shared" si="0"/>
        <v>13</v>
      </c>
      <c r="I20" s="12">
        <f t="shared" si="1"/>
        <v>172.08791208791214</v>
      </c>
      <c r="J20" s="11" t="str">
        <f t="shared" si="3"/>
        <v>Aceito</v>
      </c>
      <c r="K20" s="12" t="str">
        <f t="shared" si="7"/>
        <v/>
      </c>
      <c r="L20" s="11" t="str">
        <f t="shared" si="8"/>
        <v/>
      </c>
      <c r="M20" s="23"/>
      <c r="N20" s="11">
        <f t="shared" si="11"/>
        <v>13</v>
      </c>
      <c r="O20" s="12">
        <f t="shared" si="12"/>
        <v>172.08791208791214</v>
      </c>
      <c r="P20" s="11" t="str">
        <f t="shared" si="15"/>
        <v>Aceito</v>
      </c>
      <c r="Q20" s="12" t="str">
        <f t="shared" si="9"/>
        <v/>
      </c>
      <c r="R20" s="11" t="str">
        <f t="shared" si="10"/>
        <v/>
      </c>
      <c r="AB20" s="36">
        <f t="shared" si="6"/>
        <v>13</v>
      </c>
    </row>
    <row r="21" spans="1:41" ht="20.100000000000001" customHeight="1" thickBot="1" x14ac:dyDescent="0.25">
      <c r="A21" s="21" t="s">
        <v>18</v>
      </c>
      <c r="B21" s="22">
        <f>B23</f>
        <v>2.516057072321138</v>
      </c>
      <c r="D21" s="20"/>
      <c r="E21" s="14">
        <v>14</v>
      </c>
      <c r="F21" s="15">
        <v>171.66405023547884</v>
      </c>
      <c r="G21" s="3"/>
      <c r="H21" s="14">
        <f t="shared" si="0"/>
        <v>14</v>
      </c>
      <c r="I21" s="15">
        <f t="shared" si="1"/>
        <v>171.66405023547884</v>
      </c>
      <c r="J21" s="14" t="str">
        <f t="shared" si="3"/>
        <v>Aceito</v>
      </c>
      <c r="K21" s="15" t="str">
        <f t="shared" si="7"/>
        <v/>
      </c>
      <c r="L21" s="14" t="str">
        <f t="shared" si="8"/>
        <v/>
      </c>
      <c r="M21" s="23"/>
      <c r="N21" s="14">
        <f t="shared" si="11"/>
        <v>14</v>
      </c>
      <c r="O21" s="15">
        <f t="shared" si="12"/>
        <v>171.66405023547884</v>
      </c>
      <c r="P21" s="14" t="str">
        <f t="shared" si="15"/>
        <v>Aceito</v>
      </c>
      <c r="Q21" s="15" t="str">
        <f t="shared" si="9"/>
        <v/>
      </c>
      <c r="R21" s="14" t="str">
        <f t="shared" si="10"/>
        <v/>
      </c>
      <c r="AB21" s="36">
        <f t="shared" si="6"/>
        <v>14</v>
      </c>
      <c r="AO21" s="37"/>
    </row>
    <row r="22" spans="1:41" ht="20.100000000000001" customHeight="1" x14ac:dyDescent="0.2">
      <c r="A22" s="40"/>
      <c r="B22" s="38">
        <f>_xlfn.T.INV.2T(B19,B20)</f>
        <v>2.7079131835176615</v>
      </c>
      <c r="D22" s="20"/>
      <c r="E22" s="11">
        <v>15</v>
      </c>
      <c r="F22" s="12">
        <v>176.24175824175828</v>
      </c>
      <c r="G22" s="3"/>
      <c r="H22" s="11">
        <f t="shared" si="0"/>
        <v>15</v>
      </c>
      <c r="I22" s="12">
        <f t="shared" si="1"/>
        <v>176.24175824175828</v>
      </c>
      <c r="J22" s="11" t="str">
        <f t="shared" si="3"/>
        <v>Aceito</v>
      </c>
      <c r="K22" s="12" t="str">
        <f t="shared" si="7"/>
        <v/>
      </c>
      <c r="L22" s="11" t="str">
        <f t="shared" si="8"/>
        <v/>
      </c>
      <c r="M22" s="23"/>
      <c r="N22" s="11">
        <f t="shared" si="11"/>
        <v>15</v>
      </c>
      <c r="O22" s="12">
        <f t="shared" si="12"/>
        <v>176.24175824175828</v>
      </c>
      <c r="P22" s="11" t="str">
        <f t="shared" si="15"/>
        <v>Aceito</v>
      </c>
      <c r="Q22" s="12" t="str">
        <f t="shared" si="9"/>
        <v/>
      </c>
      <c r="R22" s="11" t="str">
        <f t="shared" si="10"/>
        <v/>
      </c>
      <c r="AB22" s="36">
        <f t="shared" si="6"/>
        <v>15</v>
      </c>
    </row>
    <row r="23" spans="1:41" ht="20.100000000000001" customHeight="1" x14ac:dyDescent="0.2">
      <c r="A23" s="41"/>
      <c r="B23" s="39">
        <f>((((B22^2)*(B18))-B22^2)/(B18-2+B22^2))^(1/2)</f>
        <v>2.516057072321138</v>
      </c>
      <c r="D23" s="20"/>
      <c r="E23" s="14">
        <v>16</v>
      </c>
      <c r="F23" s="15">
        <v>174.03183023872683</v>
      </c>
      <c r="G23" s="3"/>
      <c r="H23" s="14">
        <f t="shared" si="0"/>
        <v>16</v>
      </c>
      <c r="I23" s="15">
        <f t="shared" si="1"/>
        <v>174.03183023872683</v>
      </c>
      <c r="J23" s="14" t="str">
        <f t="shared" si="3"/>
        <v>Aceito</v>
      </c>
      <c r="K23" s="15" t="str">
        <f t="shared" si="7"/>
        <v/>
      </c>
      <c r="L23" s="14" t="str">
        <f t="shared" si="8"/>
        <v/>
      </c>
      <c r="M23" s="23"/>
      <c r="N23" s="14">
        <f t="shared" si="11"/>
        <v>16</v>
      </c>
      <c r="O23" s="15">
        <f t="shared" si="12"/>
        <v>174.03183023872683</v>
      </c>
      <c r="P23" s="14" t="str">
        <f t="shared" si="15"/>
        <v>Aceito</v>
      </c>
      <c r="Q23" s="15" t="str">
        <f t="shared" si="9"/>
        <v/>
      </c>
      <c r="R23" s="14" t="str">
        <f t="shared" si="10"/>
        <v/>
      </c>
      <c r="AB23" s="36">
        <f t="shared" si="6"/>
        <v>16</v>
      </c>
    </row>
    <row r="24" spans="1:41" ht="20.100000000000001" customHeight="1" x14ac:dyDescent="0.2">
      <c r="D24" s="20"/>
      <c r="E24" s="11">
        <v>17</v>
      </c>
      <c r="F24" s="12">
        <v>172.08791208791214</v>
      </c>
      <c r="G24" s="3"/>
      <c r="H24" s="11">
        <f t="shared" si="0"/>
        <v>17</v>
      </c>
      <c r="I24" s="12">
        <f t="shared" si="1"/>
        <v>172.08791208791214</v>
      </c>
      <c r="J24" s="11" t="str">
        <f t="shared" si="3"/>
        <v>Aceito</v>
      </c>
      <c r="K24" s="12" t="str">
        <f t="shared" si="7"/>
        <v/>
      </c>
      <c r="L24" s="11" t="str">
        <f t="shared" si="8"/>
        <v/>
      </c>
      <c r="M24" s="23"/>
      <c r="N24" s="11">
        <f t="shared" si="11"/>
        <v>17</v>
      </c>
      <c r="O24" s="12">
        <f t="shared" si="12"/>
        <v>172.08791208791214</v>
      </c>
      <c r="P24" s="11" t="str">
        <f t="shared" si="15"/>
        <v>Aceito</v>
      </c>
      <c r="Q24" s="12" t="str">
        <f t="shared" si="9"/>
        <v/>
      </c>
      <c r="R24" s="11" t="str">
        <f t="shared" si="10"/>
        <v/>
      </c>
      <c r="AB24" s="36">
        <f t="shared" si="6"/>
        <v>17</v>
      </c>
    </row>
    <row r="25" spans="1:41" ht="20.100000000000001" customHeight="1" x14ac:dyDescent="0.2">
      <c r="D25" s="20"/>
      <c r="E25" s="14">
        <v>18</v>
      </c>
      <c r="F25" s="15">
        <v>176.24175824175828</v>
      </c>
      <c r="G25" s="3"/>
      <c r="H25" s="14">
        <f t="shared" si="0"/>
        <v>18</v>
      </c>
      <c r="I25" s="15">
        <f t="shared" si="1"/>
        <v>176.24175824175828</v>
      </c>
      <c r="J25" s="14" t="str">
        <f t="shared" si="3"/>
        <v>Aceito</v>
      </c>
      <c r="K25" s="15" t="str">
        <f t="shared" si="7"/>
        <v/>
      </c>
      <c r="L25" s="14" t="str">
        <f t="shared" si="8"/>
        <v/>
      </c>
      <c r="M25" s="23"/>
      <c r="N25" s="14">
        <f t="shared" si="11"/>
        <v>18</v>
      </c>
      <c r="O25" s="15">
        <f t="shared" si="12"/>
        <v>176.24175824175828</v>
      </c>
      <c r="P25" s="14" t="str">
        <f t="shared" si="15"/>
        <v>Aceito</v>
      </c>
      <c r="Q25" s="15" t="str">
        <f t="shared" si="9"/>
        <v/>
      </c>
      <c r="R25" s="14" t="str">
        <f t="shared" si="10"/>
        <v/>
      </c>
      <c r="AB25" s="36">
        <f t="shared" si="6"/>
        <v>18</v>
      </c>
    </row>
    <row r="26" spans="1:41" ht="20.100000000000001" customHeight="1" x14ac:dyDescent="0.2">
      <c r="D26" s="20"/>
      <c r="E26" s="11">
        <v>19</v>
      </c>
      <c r="F26" s="12">
        <v>173.14073023750447</v>
      </c>
      <c r="G26" s="3"/>
      <c r="H26" s="11">
        <f t="shared" si="0"/>
        <v>19</v>
      </c>
      <c r="I26" s="12">
        <f t="shared" si="1"/>
        <v>173.14073023750447</v>
      </c>
      <c r="J26" s="11" t="str">
        <f t="shared" si="3"/>
        <v>Aceito</v>
      </c>
      <c r="K26" s="12" t="str">
        <f t="shared" si="7"/>
        <v/>
      </c>
      <c r="L26" s="11" t="str">
        <f t="shared" si="8"/>
        <v/>
      </c>
      <c r="M26" s="23"/>
      <c r="N26" s="11">
        <f t="shared" si="11"/>
        <v>19</v>
      </c>
      <c r="O26" s="12">
        <f t="shared" si="12"/>
        <v>173.14073023750447</v>
      </c>
      <c r="P26" s="11" t="str">
        <f t="shared" si="15"/>
        <v>Aceito</v>
      </c>
      <c r="Q26" s="12" t="str">
        <f t="shared" si="9"/>
        <v/>
      </c>
      <c r="R26" s="11" t="str">
        <f t="shared" si="10"/>
        <v/>
      </c>
      <c r="AB26" s="36">
        <f t="shared" si="6"/>
        <v>19</v>
      </c>
    </row>
    <row r="27" spans="1:41" ht="20.100000000000001" customHeight="1" x14ac:dyDescent="0.2">
      <c r="D27" s="20"/>
      <c r="E27" s="14">
        <v>20</v>
      </c>
      <c r="F27" s="15">
        <v>175.05494505494508</v>
      </c>
      <c r="G27" s="3"/>
      <c r="H27" s="14">
        <f t="shared" si="0"/>
        <v>20</v>
      </c>
      <c r="I27" s="15">
        <f t="shared" si="1"/>
        <v>175.05494505494508</v>
      </c>
      <c r="J27" s="14" t="str">
        <f t="shared" si="3"/>
        <v>Aceito</v>
      </c>
      <c r="K27" s="15" t="str">
        <f t="shared" si="7"/>
        <v/>
      </c>
      <c r="L27" s="14" t="str">
        <f t="shared" si="8"/>
        <v/>
      </c>
      <c r="M27" s="23"/>
      <c r="N27" s="14">
        <f t="shared" si="11"/>
        <v>20</v>
      </c>
      <c r="O27" s="15">
        <f t="shared" si="12"/>
        <v>175.05494505494508</v>
      </c>
      <c r="P27" s="14" t="str">
        <f t="shared" si="15"/>
        <v>Aceito</v>
      </c>
      <c r="Q27" s="15" t="str">
        <f t="shared" si="9"/>
        <v/>
      </c>
      <c r="R27" s="14" t="str">
        <f t="shared" si="10"/>
        <v/>
      </c>
      <c r="AB27" s="36">
        <f t="shared" si="6"/>
        <v>20</v>
      </c>
    </row>
    <row r="28" spans="1:41" ht="20.100000000000001" customHeight="1" x14ac:dyDescent="0.2">
      <c r="E28" s="11">
        <v>21</v>
      </c>
      <c r="F28" s="12">
        <v>175.72492024104929</v>
      </c>
      <c r="G28" s="3"/>
      <c r="H28" s="11">
        <f t="shared" si="0"/>
        <v>21</v>
      </c>
      <c r="I28" s="12">
        <f t="shared" si="1"/>
        <v>175.72492024104929</v>
      </c>
      <c r="J28" s="11" t="str">
        <f t="shared" si="3"/>
        <v>Aceito</v>
      </c>
      <c r="K28" s="12" t="str">
        <f t="shared" si="7"/>
        <v/>
      </c>
      <c r="L28" s="11" t="str">
        <f t="shared" si="8"/>
        <v/>
      </c>
      <c r="M28" s="23"/>
      <c r="N28" s="11">
        <f t="shared" si="11"/>
        <v>21</v>
      </c>
      <c r="O28" s="12">
        <f t="shared" si="12"/>
        <v>175.72492024104929</v>
      </c>
      <c r="P28" s="11" t="str">
        <f t="shared" si="15"/>
        <v>Aceito</v>
      </c>
      <c r="Q28" s="12" t="str">
        <f t="shared" si="9"/>
        <v/>
      </c>
      <c r="R28" s="11" t="str">
        <f t="shared" si="10"/>
        <v/>
      </c>
      <c r="AB28" s="36">
        <f t="shared" si="6"/>
        <v>21</v>
      </c>
    </row>
    <row r="29" spans="1:41" ht="20.100000000000001" customHeight="1" x14ac:dyDescent="0.2">
      <c r="E29" s="14">
        <v>22</v>
      </c>
      <c r="F29" s="15">
        <v>176.71299288946352</v>
      </c>
      <c r="G29" s="3"/>
      <c r="H29" s="14">
        <f t="shared" si="0"/>
        <v>22</v>
      </c>
      <c r="I29" s="15">
        <f t="shared" si="1"/>
        <v>176.71299288946352</v>
      </c>
      <c r="J29" s="14" t="str">
        <f t="shared" si="3"/>
        <v>Aceito</v>
      </c>
      <c r="K29" s="15" t="str">
        <f t="shared" si="7"/>
        <v/>
      </c>
      <c r="L29" s="14" t="str">
        <f t="shared" si="8"/>
        <v/>
      </c>
      <c r="M29" s="23"/>
      <c r="N29" s="14">
        <f t="shared" si="11"/>
        <v>22</v>
      </c>
      <c r="O29" s="15">
        <f t="shared" si="12"/>
        <v>176.71299288946352</v>
      </c>
      <c r="P29" s="14" t="str">
        <f t="shared" si="15"/>
        <v>Aceito</v>
      </c>
      <c r="Q29" s="15" t="str">
        <f t="shared" si="9"/>
        <v/>
      </c>
      <c r="R29" s="14" t="str">
        <f t="shared" si="10"/>
        <v/>
      </c>
      <c r="AB29" s="36">
        <f t="shared" si="6"/>
        <v>22</v>
      </c>
    </row>
    <row r="30" spans="1:41" ht="20.100000000000001" customHeight="1" x14ac:dyDescent="0.2">
      <c r="E30" s="11">
        <v>23</v>
      </c>
      <c r="F30" s="12">
        <v>172.73695054945057</v>
      </c>
      <c r="G30" s="3"/>
      <c r="H30" s="11">
        <f t="shared" si="0"/>
        <v>23</v>
      </c>
      <c r="I30" s="12">
        <f t="shared" si="1"/>
        <v>172.73695054945057</v>
      </c>
      <c r="J30" s="11" t="str">
        <f t="shared" si="3"/>
        <v>Aceito</v>
      </c>
      <c r="K30" s="12" t="str">
        <f t="shared" si="7"/>
        <v/>
      </c>
      <c r="L30" s="11" t="str">
        <f t="shared" si="8"/>
        <v/>
      </c>
      <c r="M30" s="23"/>
      <c r="N30" s="11">
        <f t="shared" si="11"/>
        <v>23</v>
      </c>
      <c r="O30" s="12">
        <f t="shared" si="12"/>
        <v>172.73695054945057</v>
      </c>
      <c r="P30" s="11" t="str">
        <f t="shared" si="15"/>
        <v>Aceito</v>
      </c>
      <c r="Q30" s="12" t="str">
        <f t="shared" si="9"/>
        <v/>
      </c>
      <c r="R30" s="11" t="str">
        <f t="shared" si="10"/>
        <v/>
      </c>
      <c r="AB30" s="36">
        <f t="shared" si="6"/>
        <v>23</v>
      </c>
    </row>
    <row r="31" spans="1:41" ht="20.100000000000001" customHeight="1" x14ac:dyDescent="0.2">
      <c r="E31" s="14">
        <v>24</v>
      </c>
      <c r="F31" s="15">
        <v>171.66405023547884</v>
      </c>
      <c r="G31" s="3"/>
      <c r="H31" s="14">
        <f t="shared" si="0"/>
        <v>24</v>
      </c>
      <c r="I31" s="15">
        <f t="shared" si="1"/>
        <v>171.66405023547884</v>
      </c>
      <c r="J31" s="14" t="str">
        <f t="shared" si="3"/>
        <v>Aceito</v>
      </c>
      <c r="K31" s="15" t="str">
        <f t="shared" si="7"/>
        <v/>
      </c>
      <c r="L31" s="14" t="str">
        <f t="shared" si="8"/>
        <v/>
      </c>
      <c r="M31" s="23"/>
      <c r="N31" s="14">
        <f t="shared" si="11"/>
        <v>24</v>
      </c>
      <c r="O31" s="15">
        <f t="shared" si="12"/>
        <v>171.66405023547884</v>
      </c>
      <c r="P31" s="14" t="str">
        <f t="shared" si="15"/>
        <v>Aceito</v>
      </c>
      <c r="Q31" s="15" t="str">
        <f t="shared" si="9"/>
        <v/>
      </c>
      <c r="R31" s="14" t="str">
        <f t="shared" si="10"/>
        <v/>
      </c>
      <c r="AB31" s="36">
        <f t="shared" si="6"/>
        <v>24</v>
      </c>
    </row>
    <row r="32" spans="1:41" ht="20.100000000000001" customHeight="1" x14ac:dyDescent="0.2">
      <c r="E32" s="11">
        <v>25</v>
      </c>
      <c r="F32" s="12">
        <v>174.78521478521481</v>
      </c>
      <c r="G32" s="3"/>
      <c r="H32" s="11">
        <f t="shared" si="0"/>
        <v>25</v>
      </c>
      <c r="I32" s="12">
        <f t="shared" si="1"/>
        <v>174.78521478521481</v>
      </c>
      <c r="J32" s="11" t="str">
        <f t="shared" si="3"/>
        <v>Aceito</v>
      </c>
      <c r="K32" s="12" t="str">
        <f t="shared" si="7"/>
        <v/>
      </c>
      <c r="L32" s="11" t="str">
        <f t="shared" si="8"/>
        <v/>
      </c>
      <c r="M32" s="23"/>
      <c r="N32" s="11">
        <f t="shared" si="11"/>
        <v>25</v>
      </c>
      <c r="O32" s="12">
        <f t="shared" si="12"/>
        <v>174.78521478521481</v>
      </c>
      <c r="P32" s="11" t="str">
        <f t="shared" si="15"/>
        <v>Aceito</v>
      </c>
      <c r="Q32" s="12" t="str">
        <f t="shared" si="9"/>
        <v/>
      </c>
      <c r="R32" s="11" t="str">
        <f t="shared" si="10"/>
        <v/>
      </c>
      <c r="AB32" s="36">
        <f t="shared" si="6"/>
        <v>25</v>
      </c>
    </row>
    <row r="33" spans="5:28" ht="20.100000000000001" customHeight="1" x14ac:dyDescent="0.2">
      <c r="E33" s="14">
        <v>26</v>
      </c>
      <c r="F33" s="15">
        <v>173.57142857142861</v>
      </c>
      <c r="G33" s="3"/>
      <c r="H33" s="14">
        <f t="shared" si="0"/>
        <v>26</v>
      </c>
      <c r="I33" s="15">
        <f t="shared" si="1"/>
        <v>173.57142857142861</v>
      </c>
      <c r="J33" s="14" t="str">
        <f t="shared" si="3"/>
        <v>Aceito</v>
      </c>
      <c r="K33" s="15" t="str">
        <f t="shared" si="7"/>
        <v/>
      </c>
      <c r="L33" s="14" t="str">
        <f t="shared" si="8"/>
        <v/>
      </c>
      <c r="M33" s="23"/>
      <c r="N33" s="14">
        <f t="shared" si="11"/>
        <v>26</v>
      </c>
      <c r="O33" s="15">
        <f t="shared" si="12"/>
        <v>173.57142857142861</v>
      </c>
      <c r="P33" s="14" t="str">
        <f t="shared" si="15"/>
        <v>Aceito</v>
      </c>
      <c r="Q33" s="15" t="str">
        <f t="shared" si="9"/>
        <v/>
      </c>
      <c r="R33" s="14" t="str">
        <f t="shared" si="10"/>
        <v/>
      </c>
      <c r="AB33" s="36">
        <f t="shared" si="6"/>
        <v>26</v>
      </c>
    </row>
    <row r="34" spans="5:28" ht="20.100000000000001" customHeight="1" x14ac:dyDescent="0.2">
      <c r="E34" s="11">
        <v>27</v>
      </c>
      <c r="F34" s="12">
        <v>176.24175824175828</v>
      </c>
      <c r="G34" s="3"/>
      <c r="H34" s="11">
        <f t="shared" si="0"/>
        <v>27</v>
      </c>
      <c r="I34" s="12">
        <f t="shared" si="1"/>
        <v>176.24175824175828</v>
      </c>
      <c r="J34" s="11" t="str">
        <f t="shared" si="3"/>
        <v>Aceito</v>
      </c>
      <c r="K34" s="12" t="str">
        <f t="shared" si="7"/>
        <v/>
      </c>
      <c r="L34" s="11" t="str">
        <f t="shared" si="8"/>
        <v/>
      </c>
      <c r="M34" s="23"/>
      <c r="N34" s="11">
        <f t="shared" si="11"/>
        <v>27</v>
      </c>
      <c r="O34" s="12">
        <f t="shared" si="12"/>
        <v>176.24175824175828</v>
      </c>
      <c r="P34" s="11" t="str">
        <f t="shared" si="15"/>
        <v>Aceito</v>
      </c>
      <c r="Q34" s="12" t="str">
        <f t="shared" si="9"/>
        <v/>
      </c>
      <c r="R34" s="11" t="str">
        <f t="shared" si="10"/>
        <v/>
      </c>
      <c r="AB34" s="36">
        <f t="shared" si="6"/>
        <v>27</v>
      </c>
    </row>
    <row r="35" spans="5:28" ht="20.100000000000001" customHeight="1" x14ac:dyDescent="0.2">
      <c r="E35" s="14">
        <v>28</v>
      </c>
      <c r="F35" s="15">
        <v>174.5251177394035</v>
      </c>
      <c r="G35" s="3"/>
      <c r="H35" s="14">
        <f t="shared" si="0"/>
        <v>28</v>
      </c>
      <c r="I35" s="15">
        <f t="shared" si="1"/>
        <v>174.5251177394035</v>
      </c>
      <c r="J35" s="14" t="str">
        <f t="shared" si="3"/>
        <v>Aceito</v>
      </c>
      <c r="K35" s="15" t="str">
        <f t="shared" si="7"/>
        <v/>
      </c>
      <c r="L35" s="14" t="str">
        <f t="shared" si="8"/>
        <v/>
      </c>
      <c r="M35" s="23"/>
      <c r="N35" s="14">
        <f t="shared" si="11"/>
        <v>28</v>
      </c>
      <c r="O35" s="15">
        <f t="shared" si="12"/>
        <v>174.5251177394035</v>
      </c>
      <c r="P35" s="14" t="str">
        <f t="shared" si="15"/>
        <v>Aceito</v>
      </c>
      <c r="Q35" s="15" t="str">
        <f t="shared" si="9"/>
        <v/>
      </c>
      <c r="R35" s="14" t="str">
        <f t="shared" si="10"/>
        <v/>
      </c>
      <c r="AB35" s="36">
        <f t="shared" si="6"/>
        <v>28</v>
      </c>
    </row>
    <row r="36" spans="5:28" ht="20.100000000000001" customHeight="1" x14ac:dyDescent="0.2">
      <c r="E36" s="11">
        <v>29</v>
      </c>
      <c r="F36" s="12">
        <v>173.95290423861854</v>
      </c>
      <c r="G36" s="3"/>
      <c r="H36" s="11">
        <f t="shared" si="0"/>
        <v>29</v>
      </c>
      <c r="I36" s="12">
        <f t="shared" si="1"/>
        <v>173.95290423861854</v>
      </c>
      <c r="J36" s="11" t="str">
        <f t="shared" si="3"/>
        <v>Aceito</v>
      </c>
      <c r="K36" s="12" t="str">
        <f t="shared" si="7"/>
        <v/>
      </c>
      <c r="L36" s="11" t="str">
        <f t="shared" si="8"/>
        <v/>
      </c>
      <c r="M36" s="23"/>
      <c r="N36" s="11">
        <f t="shared" si="11"/>
        <v>29</v>
      </c>
      <c r="O36" s="12">
        <f t="shared" si="12"/>
        <v>173.95290423861854</v>
      </c>
      <c r="P36" s="11" t="str">
        <f t="shared" si="15"/>
        <v>Aceito</v>
      </c>
      <c r="Q36" s="12" t="str">
        <f t="shared" si="9"/>
        <v/>
      </c>
      <c r="R36" s="11" t="str">
        <f t="shared" si="10"/>
        <v/>
      </c>
      <c r="AB36" s="36">
        <f t="shared" si="6"/>
        <v>29</v>
      </c>
    </row>
    <row r="37" spans="5:28" ht="20.100000000000001" customHeight="1" x14ac:dyDescent="0.2">
      <c r="E37" s="14">
        <v>30</v>
      </c>
      <c r="F37" s="15">
        <v>171.66405023547884</v>
      </c>
      <c r="G37" s="3"/>
      <c r="H37" s="14">
        <f t="shared" si="0"/>
        <v>30</v>
      </c>
      <c r="I37" s="15">
        <f t="shared" si="1"/>
        <v>171.66405023547884</v>
      </c>
      <c r="J37" s="14" t="str">
        <f t="shared" si="3"/>
        <v>Aceito</v>
      </c>
      <c r="K37" s="15" t="str">
        <f t="shared" si="7"/>
        <v/>
      </c>
      <c r="L37" s="14" t="str">
        <f t="shared" si="8"/>
        <v/>
      </c>
      <c r="M37" s="23"/>
      <c r="N37" s="14">
        <f t="shared" si="11"/>
        <v>30</v>
      </c>
      <c r="O37" s="15">
        <f t="shared" si="12"/>
        <v>171.66405023547884</v>
      </c>
      <c r="P37" s="14" t="str">
        <f t="shared" si="15"/>
        <v>Aceito</v>
      </c>
      <c r="Q37" s="15" t="str">
        <f t="shared" si="9"/>
        <v/>
      </c>
      <c r="R37" s="14" t="str">
        <f t="shared" si="10"/>
        <v/>
      </c>
      <c r="AB37" s="36">
        <f t="shared" si="6"/>
        <v>30</v>
      </c>
    </row>
    <row r="38" spans="5:28" ht="20.100000000000001" customHeight="1" x14ac:dyDescent="0.2">
      <c r="E38" s="11">
        <v>31</v>
      </c>
      <c r="F38" s="12">
        <v>171.66405023547884</v>
      </c>
      <c r="G38" s="3"/>
      <c r="H38" s="11">
        <f t="shared" si="0"/>
        <v>31</v>
      </c>
      <c r="I38" s="12">
        <f t="shared" si="1"/>
        <v>171.66405023547884</v>
      </c>
      <c r="J38" s="11" t="str">
        <f t="shared" si="3"/>
        <v>Aceito</v>
      </c>
      <c r="K38" s="12" t="str">
        <f t="shared" si="7"/>
        <v/>
      </c>
      <c r="L38" s="11" t="str">
        <f t="shared" si="8"/>
        <v/>
      </c>
      <c r="M38" s="23"/>
      <c r="N38" s="11">
        <f t="shared" si="11"/>
        <v>31</v>
      </c>
      <c r="O38" s="12">
        <f t="shared" si="12"/>
        <v>171.66405023547884</v>
      </c>
      <c r="P38" s="11" t="str">
        <f t="shared" si="15"/>
        <v>Aceito</v>
      </c>
      <c r="Q38" s="12" t="str">
        <f t="shared" si="9"/>
        <v/>
      </c>
      <c r="R38" s="11" t="str">
        <f t="shared" si="10"/>
        <v/>
      </c>
      <c r="AB38" s="36">
        <f t="shared" si="6"/>
        <v>31</v>
      </c>
    </row>
    <row r="39" spans="5:28" ht="20.100000000000001" customHeight="1" x14ac:dyDescent="0.2">
      <c r="E39" s="14">
        <v>32</v>
      </c>
      <c r="F39" s="15">
        <v>173.95290423861854</v>
      </c>
      <c r="G39" s="3"/>
      <c r="H39" s="14">
        <f t="shared" si="0"/>
        <v>32</v>
      </c>
      <c r="I39" s="15">
        <f t="shared" si="1"/>
        <v>173.95290423861854</v>
      </c>
      <c r="J39" s="14" t="str">
        <f t="shared" si="3"/>
        <v>Aceito</v>
      </c>
      <c r="K39" s="15" t="str">
        <f t="shared" si="7"/>
        <v/>
      </c>
      <c r="L39" s="14" t="str">
        <f t="shared" si="8"/>
        <v/>
      </c>
      <c r="M39" s="23"/>
      <c r="N39" s="14">
        <f t="shared" si="11"/>
        <v>32</v>
      </c>
      <c r="O39" s="15">
        <f t="shared" si="12"/>
        <v>173.95290423861854</v>
      </c>
      <c r="P39" s="14" t="str">
        <f t="shared" si="15"/>
        <v>Aceito</v>
      </c>
      <c r="Q39" s="15" t="str">
        <f t="shared" si="9"/>
        <v/>
      </c>
      <c r="R39" s="14" t="str">
        <f t="shared" si="10"/>
        <v/>
      </c>
      <c r="AB39" s="36">
        <f t="shared" si="6"/>
        <v>32</v>
      </c>
    </row>
    <row r="40" spans="5:28" ht="20.100000000000001" customHeight="1" x14ac:dyDescent="0.2">
      <c r="E40" s="11">
        <v>33</v>
      </c>
      <c r="F40" s="12">
        <v>174.78521478521481</v>
      </c>
      <c r="G40" s="3"/>
      <c r="H40" s="11">
        <f t="shared" si="0"/>
        <v>33</v>
      </c>
      <c r="I40" s="12">
        <f t="shared" si="1"/>
        <v>174.78521478521481</v>
      </c>
      <c r="J40" s="11" t="str">
        <f t="shared" si="3"/>
        <v>Aceito</v>
      </c>
      <c r="K40" s="12" t="str">
        <f t="shared" si="7"/>
        <v/>
      </c>
      <c r="L40" s="11" t="str">
        <f t="shared" si="8"/>
        <v/>
      </c>
      <c r="M40" s="23"/>
      <c r="N40" s="11">
        <f t="shared" si="11"/>
        <v>33</v>
      </c>
      <c r="O40" s="12">
        <f t="shared" si="12"/>
        <v>174.78521478521481</v>
      </c>
      <c r="P40" s="11" t="str">
        <f t="shared" si="15"/>
        <v>Aceito</v>
      </c>
      <c r="Q40" s="12" t="str">
        <f t="shared" si="9"/>
        <v/>
      </c>
      <c r="R40" s="11" t="str">
        <f t="shared" si="10"/>
        <v/>
      </c>
      <c r="AB40" s="36">
        <f t="shared" si="6"/>
        <v>33</v>
      </c>
    </row>
    <row r="41" spans="5:28" ht="20.100000000000001" customHeight="1" x14ac:dyDescent="0.2">
      <c r="E41" s="14">
        <v>34</v>
      </c>
      <c r="F41" s="15">
        <v>173.95290423861854</v>
      </c>
      <c r="G41" s="3"/>
      <c r="H41" s="14">
        <f t="shared" si="0"/>
        <v>34</v>
      </c>
      <c r="I41" s="15">
        <f t="shared" si="1"/>
        <v>173.95290423861854</v>
      </c>
      <c r="J41" s="14" t="str">
        <f t="shared" si="3"/>
        <v>Aceito</v>
      </c>
      <c r="K41" s="15" t="str">
        <f t="shared" si="7"/>
        <v/>
      </c>
      <c r="L41" s="14" t="str">
        <f t="shared" si="8"/>
        <v/>
      </c>
      <c r="M41" s="23"/>
      <c r="N41" s="14">
        <f t="shared" si="11"/>
        <v>34</v>
      </c>
      <c r="O41" s="15">
        <f t="shared" si="12"/>
        <v>173.95290423861854</v>
      </c>
      <c r="P41" s="14" t="str">
        <f t="shared" si="15"/>
        <v>Aceito</v>
      </c>
      <c r="Q41" s="15" t="str">
        <f t="shared" si="9"/>
        <v/>
      </c>
      <c r="R41" s="14" t="str">
        <f t="shared" si="10"/>
        <v/>
      </c>
      <c r="AB41" s="36">
        <f t="shared" si="6"/>
        <v>34</v>
      </c>
    </row>
    <row r="42" spans="5:28" ht="20.100000000000001" customHeight="1" x14ac:dyDescent="0.2">
      <c r="E42" s="11">
        <v>35</v>
      </c>
      <c r="F42" s="12">
        <v>174.03183023872683</v>
      </c>
      <c r="G42" s="3"/>
      <c r="H42" s="11">
        <f t="shared" si="0"/>
        <v>35</v>
      </c>
      <c r="I42" s="12">
        <f t="shared" si="1"/>
        <v>174.03183023872683</v>
      </c>
      <c r="J42" s="11" t="str">
        <f t="shared" si="3"/>
        <v>Aceito</v>
      </c>
      <c r="K42" s="12" t="str">
        <f t="shared" si="7"/>
        <v/>
      </c>
      <c r="L42" s="11" t="str">
        <f t="shared" si="8"/>
        <v/>
      </c>
      <c r="M42" s="23"/>
      <c r="N42" s="11">
        <f t="shared" si="11"/>
        <v>35</v>
      </c>
      <c r="O42" s="12">
        <f t="shared" si="12"/>
        <v>174.03183023872683</v>
      </c>
      <c r="P42" s="11" t="str">
        <f t="shared" si="15"/>
        <v>Aceito</v>
      </c>
      <c r="Q42" s="12" t="str">
        <f t="shared" si="9"/>
        <v/>
      </c>
      <c r="R42" s="11" t="str">
        <f t="shared" si="10"/>
        <v/>
      </c>
      <c r="AB42" s="36">
        <f t="shared" si="6"/>
        <v>35</v>
      </c>
    </row>
    <row r="43" spans="5:28" ht="20.100000000000001" customHeight="1" x14ac:dyDescent="0.2">
      <c r="E43" s="14">
        <v>36</v>
      </c>
      <c r="F43" s="15">
        <v>176.24175824175828</v>
      </c>
      <c r="G43" s="3"/>
      <c r="H43" s="14">
        <f t="shared" si="0"/>
        <v>36</v>
      </c>
      <c r="I43" s="15">
        <f t="shared" si="1"/>
        <v>176.24175824175828</v>
      </c>
      <c r="J43" s="14" t="str">
        <f t="shared" si="3"/>
        <v>Aceito</v>
      </c>
      <c r="K43" s="15" t="str">
        <f t="shared" si="7"/>
        <v/>
      </c>
      <c r="L43" s="14" t="str">
        <f t="shared" si="8"/>
        <v/>
      </c>
      <c r="M43" s="23"/>
      <c r="N43" s="14">
        <f t="shared" si="11"/>
        <v>36</v>
      </c>
      <c r="O43" s="15">
        <f t="shared" si="12"/>
        <v>176.24175824175828</v>
      </c>
      <c r="P43" s="14" t="str">
        <f t="shared" si="15"/>
        <v>Aceito</v>
      </c>
      <c r="Q43" s="15" t="str">
        <f t="shared" si="9"/>
        <v/>
      </c>
      <c r="R43" s="14" t="str">
        <f t="shared" si="10"/>
        <v/>
      </c>
      <c r="AB43" s="36">
        <f t="shared" si="6"/>
        <v>36</v>
      </c>
    </row>
    <row r="44" spans="5:28" ht="20.100000000000001" customHeight="1" x14ac:dyDescent="0.2">
      <c r="E44" s="11">
        <v>37</v>
      </c>
      <c r="F44" s="12">
        <v>173.14073023750447</v>
      </c>
      <c r="G44" s="3"/>
      <c r="H44" s="11">
        <f t="shared" si="0"/>
        <v>37</v>
      </c>
      <c r="I44" s="12">
        <f t="shared" si="1"/>
        <v>173.14073023750447</v>
      </c>
      <c r="J44" s="11" t="str">
        <f t="shared" si="3"/>
        <v>Aceito</v>
      </c>
      <c r="K44" s="12" t="str">
        <f t="shared" si="7"/>
        <v/>
      </c>
      <c r="L44" s="11" t="str">
        <f t="shared" si="8"/>
        <v/>
      </c>
      <c r="M44" s="23"/>
      <c r="N44" s="11">
        <f t="shared" si="11"/>
        <v>37</v>
      </c>
      <c r="O44" s="12">
        <f t="shared" si="12"/>
        <v>173.14073023750447</v>
      </c>
      <c r="P44" s="11" t="str">
        <f t="shared" si="15"/>
        <v>Aceito</v>
      </c>
      <c r="Q44" s="12" t="str">
        <f t="shared" si="9"/>
        <v/>
      </c>
      <c r="R44" s="11" t="str">
        <f t="shared" si="10"/>
        <v/>
      </c>
      <c r="AB44" s="36">
        <f t="shared" si="6"/>
        <v>37</v>
      </c>
    </row>
    <row r="45" spans="5:28" ht="20.100000000000001" customHeight="1" x14ac:dyDescent="0.2">
      <c r="E45" s="14">
        <v>38</v>
      </c>
      <c r="F45" s="15">
        <v>176.24175824175828</v>
      </c>
      <c r="G45" s="3"/>
      <c r="H45" s="14">
        <f t="shared" si="0"/>
        <v>38</v>
      </c>
      <c r="I45" s="15">
        <f t="shared" si="1"/>
        <v>176.24175824175828</v>
      </c>
      <c r="J45" s="14" t="str">
        <f t="shared" si="3"/>
        <v>Aceito</v>
      </c>
      <c r="K45" s="15" t="str">
        <f t="shared" si="7"/>
        <v/>
      </c>
      <c r="L45" s="14" t="str">
        <f t="shared" si="8"/>
        <v/>
      </c>
      <c r="M45" s="23"/>
      <c r="N45" s="14">
        <f t="shared" si="11"/>
        <v>38</v>
      </c>
      <c r="O45" s="15">
        <f t="shared" si="12"/>
        <v>176.24175824175828</v>
      </c>
      <c r="P45" s="14" t="str">
        <f t="shared" si="15"/>
        <v>Aceito</v>
      </c>
      <c r="Q45" s="15" t="str">
        <f t="shared" si="9"/>
        <v/>
      </c>
      <c r="R45" s="14" t="str">
        <f t="shared" si="10"/>
        <v/>
      </c>
      <c r="AB45" s="36">
        <f t="shared" si="6"/>
        <v>38</v>
      </c>
    </row>
    <row r="46" spans="5:28" ht="20.100000000000001" customHeight="1" x14ac:dyDescent="0.2">
      <c r="E46" s="11">
        <v>39</v>
      </c>
      <c r="F46" s="12">
        <v>174.03183023872683</v>
      </c>
      <c r="G46" s="3"/>
      <c r="H46" s="11">
        <f t="shared" si="0"/>
        <v>39</v>
      </c>
      <c r="I46" s="12">
        <f t="shared" si="1"/>
        <v>174.03183023872683</v>
      </c>
      <c r="J46" s="11" t="str">
        <f t="shared" si="3"/>
        <v>Aceito</v>
      </c>
      <c r="K46" s="12" t="str">
        <f t="shared" si="7"/>
        <v/>
      </c>
      <c r="L46" s="11" t="str">
        <f t="shared" si="8"/>
        <v/>
      </c>
      <c r="M46" s="23"/>
      <c r="N46" s="11">
        <f t="shared" si="11"/>
        <v>39</v>
      </c>
      <c r="O46" s="12">
        <f t="shared" si="12"/>
        <v>174.03183023872683</v>
      </c>
      <c r="P46" s="11" t="str">
        <f t="shared" si="15"/>
        <v>Aceito</v>
      </c>
      <c r="Q46" s="12" t="str">
        <f t="shared" si="9"/>
        <v/>
      </c>
      <c r="R46" s="11" t="str">
        <f t="shared" si="10"/>
        <v/>
      </c>
      <c r="AB46" s="36">
        <f t="shared" si="6"/>
        <v>39</v>
      </c>
    </row>
    <row r="47" spans="5:28" ht="20.100000000000001" customHeight="1" x14ac:dyDescent="0.2">
      <c r="E47" s="14">
        <v>40</v>
      </c>
      <c r="F47" s="15">
        <v>174.5251177394035</v>
      </c>
      <c r="G47" s="3"/>
      <c r="H47" s="14">
        <f t="shared" si="0"/>
        <v>40</v>
      </c>
      <c r="I47" s="15">
        <f t="shared" si="1"/>
        <v>174.5251177394035</v>
      </c>
      <c r="J47" s="14" t="str">
        <f t="shared" si="3"/>
        <v>Aceito</v>
      </c>
      <c r="K47" s="15" t="str">
        <f t="shared" si="7"/>
        <v/>
      </c>
      <c r="L47" s="14" t="str">
        <f t="shared" si="8"/>
        <v/>
      </c>
      <c r="M47" s="23"/>
      <c r="N47" s="14">
        <f t="shared" si="11"/>
        <v>40</v>
      </c>
      <c r="O47" s="15">
        <f t="shared" si="12"/>
        <v>174.5251177394035</v>
      </c>
      <c r="P47" s="14" t="str">
        <f t="shared" si="15"/>
        <v>Aceito</v>
      </c>
      <c r="Q47" s="15" t="str">
        <f t="shared" si="9"/>
        <v/>
      </c>
      <c r="R47" s="14" t="str">
        <f t="shared" si="10"/>
        <v/>
      </c>
      <c r="AB47" s="36">
        <f t="shared" si="6"/>
        <v>40</v>
      </c>
    </row>
    <row r="48" spans="5:28" ht="20.100000000000001" customHeight="1" x14ac:dyDescent="0.2">
      <c r="E48" s="11">
        <v>41</v>
      </c>
      <c r="F48" s="12">
        <v>174.5251177394035</v>
      </c>
      <c r="G48" s="3"/>
      <c r="H48" s="11">
        <f t="shared" si="0"/>
        <v>41</v>
      </c>
      <c r="I48" s="12">
        <f t="shared" si="1"/>
        <v>174.5251177394035</v>
      </c>
      <c r="J48" s="11" t="str">
        <f t="shared" si="3"/>
        <v>Aceito</v>
      </c>
      <c r="K48" s="12" t="str">
        <f t="shared" si="7"/>
        <v/>
      </c>
      <c r="L48" s="11" t="str">
        <f t="shared" si="8"/>
        <v/>
      </c>
      <c r="M48" s="23"/>
      <c r="N48" s="11">
        <f t="shared" si="11"/>
        <v>41</v>
      </c>
      <c r="O48" s="12">
        <f t="shared" si="12"/>
        <v>174.5251177394035</v>
      </c>
      <c r="P48" s="11" t="str">
        <f t="shared" si="15"/>
        <v>Aceito</v>
      </c>
      <c r="Q48" s="12" t="str">
        <f t="shared" si="9"/>
        <v/>
      </c>
      <c r="R48" s="11" t="str">
        <f t="shared" si="10"/>
        <v/>
      </c>
      <c r="AB48" s="36">
        <f t="shared" si="6"/>
        <v>41</v>
      </c>
    </row>
    <row r="49" spans="1:28" ht="20.100000000000001" customHeight="1" thickBot="1" x14ac:dyDescent="0.25">
      <c r="E49" s="24">
        <v>42</v>
      </c>
      <c r="F49" s="25">
        <v>174.5251177394035</v>
      </c>
      <c r="G49" s="3"/>
      <c r="H49" s="24">
        <f t="shared" si="0"/>
        <v>42</v>
      </c>
      <c r="I49" s="25">
        <f t="shared" si="1"/>
        <v>174.5251177394035</v>
      </c>
      <c r="J49" s="24" t="str">
        <f t="shared" si="3"/>
        <v>Aceito</v>
      </c>
      <c r="K49" s="25" t="str">
        <f t="shared" si="7"/>
        <v/>
      </c>
      <c r="L49" s="24" t="str">
        <f t="shared" si="8"/>
        <v/>
      </c>
      <c r="M49" s="23"/>
      <c r="N49" s="24">
        <f t="shared" si="11"/>
        <v>42</v>
      </c>
      <c r="O49" s="25">
        <f t="shared" si="12"/>
        <v>174.5251177394035</v>
      </c>
      <c r="P49" s="24" t="str">
        <f t="shared" si="15"/>
        <v>Aceito</v>
      </c>
      <c r="Q49" s="25" t="str">
        <f t="shared" si="9"/>
        <v/>
      </c>
      <c r="R49" s="24" t="str">
        <f t="shared" si="10"/>
        <v/>
      </c>
      <c r="AB49" s="36">
        <f t="shared" si="6"/>
        <v>42</v>
      </c>
    </row>
    <row r="50" spans="1:28" ht="20.100000000000001" customHeight="1" x14ac:dyDescent="0.2">
      <c r="G50" s="3"/>
    </row>
    <row r="51" spans="1:28" ht="20.100000000000001" customHeight="1" x14ac:dyDescent="0.2">
      <c r="G51" s="3"/>
    </row>
    <row r="52" spans="1:28" ht="20.100000000000001" customHeight="1" thickBot="1" x14ac:dyDescent="0.25">
      <c r="G52" s="3"/>
      <c r="I52" s="47" t="s">
        <v>7</v>
      </c>
      <c r="J52" s="47"/>
      <c r="K52" s="47"/>
      <c r="O52" s="47" t="s">
        <v>7</v>
      </c>
      <c r="P52" s="47"/>
      <c r="Q52" s="47"/>
    </row>
    <row r="53" spans="1:28" ht="20.100000000000001" customHeight="1" x14ac:dyDescent="0.2">
      <c r="G53" s="3"/>
      <c r="I53" s="3"/>
      <c r="J53" s="3"/>
      <c r="K53" s="3"/>
      <c r="O53" s="3"/>
      <c r="P53" s="3"/>
      <c r="Q53" s="3"/>
    </row>
    <row r="54" spans="1:28" ht="20.100000000000001" customHeight="1" x14ac:dyDescent="0.2">
      <c r="G54" s="3"/>
      <c r="I54" s="45" t="s">
        <v>21</v>
      </c>
      <c r="J54" s="45"/>
      <c r="K54" s="20">
        <f>AVERAGE(I8:I49)</f>
        <v>174.13756142333341</v>
      </c>
      <c r="O54" s="45" t="s">
        <v>21</v>
      </c>
      <c r="P54" s="45"/>
      <c r="Q54" s="20">
        <f>AVERAGE(O8:O49)</f>
        <v>174.2515695293022</v>
      </c>
    </row>
    <row r="55" spans="1:28" ht="20.100000000000001" customHeight="1" x14ac:dyDescent="0.2">
      <c r="G55" s="3"/>
      <c r="I55" s="46" t="s">
        <v>22</v>
      </c>
      <c r="J55" s="46"/>
      <c r="K55" s="26">
        <f>STDEVA(I8:I49)</f>
        <v>1.7283239994350768</v>
      </c>
      <c r="O55" s="46" t="s">
        <v>22</v>
      </c>
      <c r="P55" s="46"/>
      <c r="Q55" s="26">
        <f>STDEVA(O8:O49)</f>
        <v>1.5818419886462356</v>
      </c>
    </row>
    <row r="56" spans="1:28" ht="20.100000000000001" customHeight="1" x14ac:dyDescent="0.2">
      <c r="A56" s="6"/>
      <c r="B56" s="6"/>
      <c r="C56" s="6"/>
      <c r="G56" s="3"/>
      <c r="I56" s="45"/>
      <c r="J56" s="45"/>
      <c r="K56" s="20"/>
      <c r="O56" s="45"/>
      <c r="P56" s="45"/>
      <c r="Q56" s="20"/>
    </row>
    <row r="57" spans="1:28" ht="20.100000000000001" customHeight="1" x14ac:dyDescent="0.2">
      <c r="A57" s="3"/>
      <c r="B57" s="3"/>
      <c r="C57" s="3"/>
      <c r="G57" s="3"/>
      <c r="I57" s="46" t="s">
        <v>12</v>
      </c>
      <c r="J57" s="46"/>
      <c r="K57" s="27">
        <f>K55/K54</f>
        <v>9.925049973758801E-3</v>
      </c>
      <c r="O57" s="46" t="s">
        <v>12</v>
      </c>
      <c r="P57" s="46"/>
      <c r="Q57" s="27">
        <f>Q55/Q54</f>
        <v>9.0779210363452854E-3</v>
      </c>
    </row>
    <row r="58" spans="1:28" ht="20.100000000000001" customHeight="1" x14ac:dyDescent="0.2">
      <c r="A58" s="3"/>
      <c r="B58" s="3"/>
      <c r="C58" s="3"/>
      <c r="G58" s="3"/>
    </row>
    <row r="59" spans="1:28" ht="20.100000000000001" customHeight="1" x14ac:dyDescent="0.2">
      <c r="A59" s="3"/>
      <c r="B59" s="10"/>
      <c r="C59" s="10"/>
      <c r="G59" s="3"/>
      <c r="I59" s="45" t="s">
        <v>5</v>
      </c>
      <c r="J59" s="45"/>
      <c r="K59" s="34">
        <f>COUNT(I8:I49)</f>
        <v>42</v>
      </c>
      <c r="O59" s="45" t="s">
        <v>5</v>
      </c>
      <c r="P59" s="45"/>
      <c r="Q59" s="34">
        <f>COUNT(O8:O49)</f>
        <v>41</v>
      </c>
    </row>
    <row r="60" spans="1:28" ht="20.100000000000001" customHeight="1" x14ac:dyDescent="0.2">
      <c r="A60" s="3"/>
      <c r="B60" s="30"/>
      <c r="C60" s="30"/>
      <c r="G60" s="3"/>
      <c r="I60" s="46" t="s">
        <v>10</v>
      </c>
      <c r="J60" s="46"/>
      <c r="K60" s="27" cm="1">
        <f t="array" ref="K60">_xlfn.IFS(B10&lt;=5,0.1,AND(B10&gt;=6,B10&lt;=10),0.05,AND(B10&gt;=11,B10&lt;=50),0.01,B10&gt;50,0.001)</f>
        <v>0.01</v>
      </c>
      <c r="O60" s="46" t="s">
        <v>10</v>
      </c>
      <c r="P60" s="46"/>
      <c r="Q60" s="27" cm="1">
        <f t="array" ref="Q60">_xlfn.IFS(B18&lt;=5,0.1,AND(B18&gt;=6,B18&lt;=10),0.05,AND(B18&gt;=11,B18&lt;=50),0.01,B18&gt;50,0.001)</f>
        <v>0.01</v>
      </c>
    </row>
    <row r="61" spans="1:28" ht="20.100000000000001" customHeight="1" x14ac:dyDescent="0.2">
      <c r="A61" s="3"/>
      <c r="B61" s="3"/>
      <c r="C61" s="3"/>
      <c r="G61" s="3"/>
      <c r="I61" s="45" t="s">
        <v>24</v>
      </c>
      <c r="J61" s="45"/>
      <c r="K61" s="34">
        <f>K59-2</f>
        <v>40</v>
      </c>
      <c r="O61" s="45" t="s">
        <v>24</v>
      </c>
      <c r="P61" s="45"/>
      <c r="Q61" s="34">
        <f>Q59-2</f>
        <v>39</v>
      </c>
    </row>
    <row r="62" spans="1:28" ht="20.100000000000001" customHeight="1" x14ac:dyDescent="0.2">
      <c r="A62" s="6"/>
      <c r="B62" s="6"/>
      <c r="C62" s="6"/>
      <c r="G62" s="3"/>
      <c r="I62" s="46" t="s">
        <v>23</v>
      </c>
      <c r="J62" s="46"/>
      <c r="K62" s="28">
        <f>K64</f>
        <v>2.5175440705017178</v>
      </c>
      <c r="O62" s="46" t="s">
        <v>23</v>
      </c>
      <c r="P62" s="46"/>
      <c r="Q62" s="28">
        <f>Q64</f>
        <v>2.516057072321138</v>
      </c>
    </row>
    <row r="63" spans="1:28" ht="20.100000000000001" customHeight="1" x14ac:dyDescent="0.2">
      <c r="A63" s="3"/>
      <c r="B63" s="3"/>
      <c r="C63" s="3"/>
      <c r="G63" s="3"/>
      <c r="K63" s="38">
        <f>_xlfn.T.INV.2T(K60,K61)</f>
        <v>2.7044592674331631</v>
      </c>
      <c r="Q63" s="38">
        <f>_xlfn.T.INV.2T(Q60,Q61)</f>
        <v>2.7079131835176615</v>
      </c>
    </row>
    <row r="64" spans="1:28" ht="20.100000000000001" customHeight="1" x14ac:dyDescent="0.2">
      <c r="A64" s="31"/>
      <c r="B64" s="31"/>
      <c r="C64" s="31"/>
      <c r="G64" s="3"/>
      <c r="K64" s="39">
        <f>((((K63^2)*(K59))-K63^2)/(K59-2+K63^2))^(1/2)</f>
        <v>2.5175440705017178</v>
      </c>
      <c r="Q64" s="39">
        <f>((((Q63^2)*(Q59))-Q63^2)/(Q59-2+Q63^2))^(1/2)</f>
        <v>2.516057072321138</v>
      </c>
    </row>
    <row r="65" spans="1:17" ht="20.100000000000001" customHeight="1" thickBot="1" x14ac:dyDescent="0.25">
      <c r="B65" s="31"/>
      <c r="C65" s="31"/>
      <c r="G65" s="3"/>
      <c r="I65" s="47" t="s">
        <v>8</v>
      </c>
      <c r="J65" s="47"/>
      <c r="K65" s="47"/>
      <c r="O65" s="47" t="s">
        <v>8</v>
      </c>
      <c r="P65" s="47"/>
      <c r="Q65" s="47"/>
    </row>
    <row r="66" spans="1:17" ht="20.100000000000001" customHeight="1" x14ac:dyDescent="0.2">
      <c r="B66" s="32"/>
      <c r="C66" s="32"/>
      <c r="G66" s="3"/>
    </row>
    <row r="67" spans="1:17" ht="20.100000000000001" customHeight="1" x14ac:dyDescent="0.2">
      <c r="A67" s="17"/>
      <c r="B67" s="33"/>
      <c r="C67" s="33"/>
      <c r="G67" s="3"/>
      <c r="I67" s="29"/>
      <c r="J67" s="29"/>
      <c r="K67" s="29">
        <f>K54-(K55*K62)</f>
        <v>169.78642958664983</v>
      </c>
      <c r="O67" s="29"/>
      <c r="P67" s="29"/>
      <c r="Q67" s="29">
        <f>Q54-(Q55*Q62)</f>
        <v>170.27156480647432</v>
      </c>
    </row>
    <row r="68" spans="1:17" ht="20.100000000000001" customHeight="1" x14ac:dyDescent="0.2">
      <c r="A68" s="17"/>
      <c r="B68" s="33"/>
      <c r="C68" s="33"/>
      <c r="G68" s="3"/>
    </row>
    <row r="69" spans="1:17" ht="20.100000000000001" customHeight="1" x14ac:dyDescent="0.2">
      <c r="A69" s="17"/>
      <c r="B69" s="33"/>
      <c r="C69" s="33"/>
      <c r="G69" s="3"/>
      <c r="I69" s="29"/>
      <c r="J69" s="29"/>
      <c r="K69" s="29">
        <f>K54+(K55*K62)</f>
        <v>178.48869326001699</v>
      </c>
      <c r="O69" s="29"/>
      <c r="P69" s="29"/>
      <c r="Q69" s="29">
        <f>Q54+(Q55*Q62)</f>
        <v>178.23157425213009</v>
      </c>
    </row>
    <row r="70" spans="1:17" ht="20.100000000000001" customHeight="1" x14ac:dyDescent="0.2">
      <c r="A70" s="17"/>
      <c r="B70" s="33"/>
      <c r="C70" s="33"/>
      <c r="G70" s="3"/>
    </row>
    <row r="71" spans="1:17" ht="20.100000000000001" customHeight="1" x14ac:dyDescent="0.2">
      <c r="A71" s="17"/>
      <c r="B71" s="33"/>
      <c r="C71" s="33"/>
      <c r="G71" s="3"/>
      <c r="I71" s="3"/>
      <c r="J71" s="3"/>
      <c r="K71" s="3"/>
    </row>
    <row r="72" spans="1:17" ht="20.100000000000001" customHeight="1" x14ac:dyDescent="0.2">
      <c r="A72" s="17"/>
      <c r="B72" s="33"/>
      <c r="C72" s="33"/>
      <c r="G72" s="3"/>
    </row>
    <row r="73" spans="1:17" ht="20.100000000000001" customHeight="1" x14ac:dyDescent="0.2">
      <c r="A73" s="17"/>
      <c r="B73" s="33"/>
      <c r="C73" s="33"/>
      <c r="G73" s="3"/>
    </row>
    <row r="74" spans="1:17" ht="20.100000000000001" customHeight="1" x14ac:dyDescent="0.2">
      <c r="A74" s="17"/>
      <c r="B74" s="33"/>
      <c r="C74" s="33"/>
      <c r="G74" s="3"/>
    </row>
    <row r="75" spans="1:17" ht="20.100000000000001" customHeight="1" x14ac:dyDescent="0.2">
      <c r="A75" s="17"/>
      <c r="B75" s="33"/>
      <c r="C75" s="33"/>
      <c r="G75" s="3"/>
    </row>
    <row r="76" spans="1:17" ht="20.100000000000001" customHeight="1" x14ac:dyDescent="0.2">
      <c r="A76" s="17"/>
      <c r="B76" s="33"/>
      <c r="C76" s="33"/>
      <c r="G76" s="3"/>
    </row>
    <row r="77" spans="1:17" ht="20.100000000000001" customHeight="1" x14ac:dyDescent="0.2">
      <c r="A77" s="17"/>
      <c r="B77" s="33"/>
      <c r="C77" s="33"/>
      <c r="G77" s="3"/>
    </row>
    <row r="78" spans="1:17" ht="20.100000000000001" customHeight="1" x14ac:dyDescent="0.2">
      <c r="A78" s="17"/>
      <c r="B78" s="33"/>
      <c r="C78" s="33"/>
      <c r="G78" s="3"/>
    </row>
    <row r="79" spans="1:17" ht="20.100000000000001" customHeight="1" x14ac:dyDescent="0.2">
      <c r="A79" s="17"/>
      <c r="B79" s="33"/>
      <c r="C79" s="33"/>
      <c r="G79" s="3"/>
    </row>
    <row r="80" spans="1:17" ht="20.100000000000001" customHeight="1" x14ac:dyDescent="0.2">
      <c r="A80" s="17"/>
      <c r="B80" s="33"/>
      <c r="C80" s="33"/>
      <c r="G80" s="3"/>
    </row>
    <row r="81" spans="1:7" ht="20.100000000000001" customHeight="1" x14ac:dyDescent="0.2">
      <c r="A81" s="17"/>
      <c r="B81" s="33"/>
      <c r="C81" s="33"/>
      <c r="G81" s="3"/>
    </row>
    <row r="82" spans="1:7" ht="20.100000000000001" customHeight="1" x14ac:dyDescent="0.2">
      <c r="A82" s="17"/>
      <c r="B82" s="33"/>
      <c r="C82" s="33"/>
      <c r="G82" s="3"/>
    </row>
    <row r="83" spans="1:7" ht="20.100000000000001" customHeight="1" x14ac:dyDescent="0.2">
      <c r="A83" s="17"/>
      <c r="B83" s="33"/>
      <c r="C83" s="33"/>
      <c r="G83" s="3"/>
    </row>
    <row r="84" spans="1:7" ht="20.100000000000001" customHeight="1" x14ac:dyDescent="0.2">
      <c r="A84" s="17"/>
      <c r="B84" s="33"/>
      <c r="C84" s="33"/>
      <c r="G84" s="3"/>
    </row>
    <row r="85" spans="1:7" ht="20.100000000000001" customHeight="1" x14ac:dyDescent="0.2">
      <c r="A85" s="17"/>
      <c r="B85" s="33"/>
      <c r="C85" s="33"/>
      <c r="G85" s="3"/>
    </row>
    <row r="86" spans="1:7" ht="20.100000000000001" customHeight="1" x14ac:dyDescent="0.2">
      <c r="A86" s="17"/>
      <c r="B86" s="33"/>
      <c r="C86" s="33"/>
      <c r="G86" s="3"/>
    </row>
    <row r="87" spans="1:7" ht="20.100000000000001" customHeight="1" x14ac:dyDescent="0.2">
      <c r="A87" s="17"/>
      <c r="B87" s="33"/>
      <c r="C87" s="33"/>
      <c r="G87" s="3"/>
    </row>
    <row r="88" spans="1:7" ht="20.100000000000001" customHeight="1" x14ac:dyDescent="0.2">
      <c r="A88" s="17"/>
      <c r="B88" s="33"/>
      <c r="C88" s="33"/>
      <c r="G88" s="3"/>
    </row>
    <row r="89" spans="1:7" ht="20.100000000000001" customHeight="1" x14ac:dyDescent="0.2">
      <c r="A89" s="17"/>
      <c r="B89" s="33"/>
      <c r="C89" s="33"/>
      <c r="G89" s="3"/>
    </row>
    <row r="90" spans="1:7" ht="20.100000000000001" customHeight="1" x14ac:dyDescent="0.2">
      <c r="A90" s="17"/>
      <c r="B90" s="33"/>
      <c r="C90" s="33"/>
      <c r="G90" s="3"/>
    </row>
    <row r="91" spans="1:7" ht="20.100000000000001" customHeight="1" x14ac:dyDescent="0.2">
      <c r="A91" s="17"/>
      <c r="B91" s="33"/>
      <c r="C91" s="33"/>
      <c r="G91" s="3"/>
    </row>
    <row r="92" spans="1:7" ht="20.100000000000001" customHeight="1" x14ac:dyDescent="0.2">
      <c r="A92" s="17"/>
      <c r="B92" s="33"/>
      <c r="C92" s="33"/>
      <c r="G92" s="3"/>
    </row>
    <row r="93" spans="1:7" ht="20.100000000000001" customHeight="1" x14ac:dyDescent="0.2">
      <c r="A93" s="17"/>
      <c r="B93" s="33"/>
      <c r="C93" s="33"/>
      <c r="G93" s="3"/>
    </row>
    <row r="94" spans="1:7" ht="20.100000000000001" customHeight="1" x14ac:dyDescent="0.2">
      <c r="A94" s="17"/>
      <c r="B94" s="33"/>
      <c r="C94" s="33"/>
      <c r="G94" s="3"/>
    </row>
    <row r="95" spans="1:7" ht="20.100000000000001" customHeight="1" x14ac:dyDescent="0.2">
      <c r="A95" s="17"/>
      <c r="B95" s="33"/>
      <c r="C95" s="33"/>
      <c r="G95" s="3"/>
    </row>
    <row r="96" spans="1:7" ht="20.100000000000001" customHeight="1" x14ac:dyDescent="0.2">
      <c r="A96" s="17"/>
      <c r="B96" s="33"/>
      <c r="C96" s="33"/>
      <c r="G96" s="3"/>
    </row>
    <row r="97" spans="1:7" ht="20.100000000000001" customHeight="1" x14ac:dyDescent="0.2">
      <c r="A97" s="17"/>
      <c r="B97" s="33"/>
      <c r="C97" s="33"/>
      <c r="G97" s="3"/>
    </row>
    <row r="98" spans="1:7" ht="20.100000000000001" customHeight="1" x14ac:dyDescent="0.2">
      <c r="A98" s="17"/>
      <c r="B98" s="33"/>
      <c r="C98" s="33"/>
      <c r="G98" s="3"/>
    </row>
    <row r="99" spans="1:7" ht="20.100000000000001" customHeight="1" x14ac:dyDescent="0.2">
      <c r="A99" s="17"/>
      <c r="B99" s="33"/>
      <c r="C99" s="33"/>
      <c r="G99" s="3"/>
    </row>
    <row r="100" spans="1:7" ht="20.100000000000001" customHeight="1" x14ac:dyDescent="0.2">
      <c r="A100" s="17"/>
      <c r="B100" s="33"/>
      <c r="C100" s="33"/>
      <c r="G100" s="3"/>
    </row>
    <row r="101" spans="1:7" ht="20.100000000000001" customHeight="1" x14ac:dyDescent="0.2">
      <c r="A101" s="17"/>
      <c r="B101" s="33"/>
      <c r="C101" s="33"/>
      <c r="G101" s="3"/>
    </row>
    <row r="102" spans="1:7" ht="20.100000000000001" customHeight="1" x14ac:dyDescent="0.2">
      <c r="A102" s="17"/>
      <c r="B102" s="33"/>
      <c r="C102" s="33"/>
      <c r="G102" s="3"/>
    </row>
    <row r="103" spans="1:7" ht="20.100000000000001" customHeight="1" x14ac:dyDescent="0.2">
      <c r="A103" s="17"/>
      <c r="B103" s="33"/>
      <c r="C103" s="33"/>
      <c r="G103" s="3"/>
    </row>
    <row r="104" spans="1:7" ht="20.100000000000001" customHeight="1" x14ac:dyDescent="0.2">
      <c r="A104" s="17"/>
      <c r="B104" s="33"/>
      <c r="C104" s="33"/>
      <c r="G104" s="3"/>
    </row>
    <row r="105" spans="1:7" ht="20.100000000000001" customHeight="1" x14ac:dyDescent="0.2">
      <c r="A105" s="17"/>
      <c r="B105" s="33"/>
      <c r="C105" s="33"/>
      <c r="G105" s="3"/>
    </row>
    <row r="106" spans="1:7" ht="20.100000000000001" customHeight="1" x14ac:dyDescent="0.2">
      <c r="A106" s="17"/>
      <c r="B106" s="33"/>
      <c r="C106" s="33"/>
      <c r="G106" s="3"/>
    </row>
    <row r="107" spans="1:7" ht="20.100000000000001" customHeight="1" x14ac:dyDescent="0.2">
      <c r="A107" s="17"/>
      <c r="B107" s="33"/>
      <c r="C107" s="33"/>
      <c r="G107" s="3"/>
    </row>
    <row r="108" spans="1:7" ht="20.100000000000001" customHeight="1" x14ac:dyDescent="0.2">
      <c r="A108" s="17"/>
      <c r="B108" s="33"/>
      <c r="C108" s="33"/>
      <c r="G108" s="3"/>
    </row>
    <row r="109" spans="1:7" ht="20.100000000000001" customHeight="1" x14ac:dyDescent="0.2">
      <c r="A109" s="17"/>
      <c r="B109" s="33"/>
      <c r="C109" s="33"/>
      <c r="G109" s="3"/>
    </row>
    <row r="110" spans="1:7" ht="20.100000000000001" customHeight="1" x14ac:dyDescent="0.2">
      <c r="A110" s="17"/>
      <c r="B110" s="33"/>
      <c r="C110" s="33"/>
      <c r="G110" s="3"/>
    </row>
    <row r="111" spans="1:7" ht="20.100000000000001" customHeight="1" x14ac:dyDescent="0.2">
      <c r="A111" s="17"/>
      <c r="B111" s="33"/>
      <c r="C111" s="33"/>
      <c r="G111" s="3"/>
    </row>
    <row r="112" spans="1:7" ht="20.100000000000001" customHeight="1" x14ac:dyDescent="0.2">
      <c r="A112" s="17"/>
      <c r="B112" s="33"/>
      <c r="C112" s="33"/>
      <c r="G112" s="3"/>
    </row>
    <row r="113" spans="1:131" ht="20.100000000000001" customHeight="1" x14ac:dyDescent="0.2">
      <c r="A113" s="17"/>
      <c r="B113" s="33"/>
      <c r="C113" s="33"/>
      <c r="G113" s="3"/>
    </row>
    <row r="114" spans="1:131" ht="20.100000000000001" customHeight="1" x14ac:dyDescent="0.2">
      <c r="A114" s="17"/>
      <c r="B114" s="33"/>
      <c r="C114" s="33"/>
      <c r="G114" s="3"/>
    </row>
    <row r="115" spans="1:131" ht="20.100000000000001" customHeight="1" x14ac:dyDescent="0.2">
      <c r="A115" s="17"/>
      <c r="B115" s="33"/>
      <c r="C115" s="33"/>
      <c r="G115" s="3"/>
    </row>
    <row r="116" spans="1:131" ht="20.100000000000001" customHeight="1" x14ac:dyDescent="0.2">
      <c r="A116" s="17"/>
      <c r="B116" s="33"/>
      <c r="C116" s="33"/>
      <c r="G116" s="3"/>
    </row>
    <row r="117" spans="1:131" ht="20.100000000000001" customHeight="1" x14ac:dyDescent="0.2">
      <c r="A117" s="17"/>
      <c r="B117" s="33"/>
      <c r="C117" s="33"/>
      <c r="G117" s="3"/>
    </row>
    <row r="118" spans="1:131" ht="20.100000000000001" customHeight="1" x14ac:dyDescent="0.2">
      <c r="A118" s="17"/>
      <c r="B118" s="33"/>
      <c r="C118" s="33"/>
      <c r="G118" s="3"/>
    </row>
    <row r="119" spans="1:131" ht="20.100000000000001" customHeight="1" x14ac:dyDescent="0.2">
      <c r="A119" s="17"/>
      <c r="B119" s="33"/>
      <c r="C119" s="33"/>
      <c r="G119" s="3"/>
    </row>
    <row r="120" spans="1:131" ht="20.100000000000001" customHeight="1" x14ac:dyDescent="0.2">
      <c r="A120" s="17"/>
      <c r="B120" s="33"/>
      <c r="C120" s="33"/>
      <c r="G120" s="3"/>
    </row>
    <row r="121" spans="1:131" ht="20.100000000000001" customHeight="1" x14ac:dyDescent="0.2">
      <c r="A121" s="17"/>
      <c r="B121" s="33"/>
      <c r="C121" s="33"/>
      <c r="G121" s="3"/>
    </row>
    <row r="122" spans="1:131" ht="20.100000000000001" customHeight="1" x14ac:dyDescent="0.2">
      <c r="A122" s="17"/>
      <c r="B122" s="33"/>
      <c r="C122" s="33"/>
      <c r="G122" s="3"/>
    </row>
    <row r="123" spans="1:131" ht="20.100000000000001" customHeight="1" x14ac:dyDescent="0.2">
      <c r="A123" s="17"/>
      <c r="B123" s="33"/>
      <c r="C123" s="33"/>
      <c r="G123" s="3"/>
    </row>
    <row r="124" spans="1:131" ht="20.100000000000001" customHeight="1" x14ac:dyDescent="0.2">
      <c r="A124" s="17"/>
      <c r="B124" s="33"/>
      <c r="C124" s="33"/>
      <c r="G124" s="3"/>
    </row>
    <row r="125" spans="1:131" ht="20.100000000000001" customHeight="1" x14ac:dyDescent="0.2">
      <c r="A125" s="17"/>
      <c r="B125" s="33"/>
      <c r="C125" s="33"/>
      <c r="G125" s="3"/>
    </row>
    <row r="126" spans="1:131" ht="20.100000000000001" customHeight="1" x14ac:dyDescent="0.2">
      <c r="A126" s="17"/>
      <c r="B126" s="33"/>
      <c r="C126" s="33"/>
      <c r="G126" s="3"/>
    </row>
    <row r="127" spans="1:131" ht="20.100000000000001" customHeight="1" x14ac:dyDescent="0.2">
      <c r="A127" s="17"/>
      <c r="B127" s="33"/>
      <c r="C127" s="33"/>
      <c r="G127" s="3"/>
    </row>
    <row r="128" spans="1:131" ht="20.100000000000001" customHeight="1" x14ac:dyDescent="0.2">
      <c r="A128" s="17"/>
      <c r="B128" s="33"/>
      <c r="C128" s="33"/>
      <c r="DG128" s="3"/>
      <c r="DS128" s="10" t="s">
        <v>11</v>
      </c>
      <c r="DT128" s="10" t="s">
        <v>1</v>
      </c>
      <c r="DU128" s="10" t="s">
        <v>4</v>
      </c>
      <c r="DV128" s="10" t="s">
        <v>3</v>
      </c>
      <c r="DW128" s="10"/>
      <c r="DX128" s="10"/>
      <c r="DY128" s="10" t="s">
        <v>1</v>
      </c>
      <c r="DZ128" s="10" t="s">
        <v>4</v>
      </c>
      <c r="EA128" s="10" t="s">
        <v>3</v>
      </c>
    </row>
    <row r="129" spans="1:131" ht="20.100000000000001" customHeight="1" x14ac:dyDescent="0.2">
      <c r="A129" s="17"/>
      <c r="B129" s="33"/>
      <c r="C129" s="33"/>
      <c r="DG129" s="3"/>
      <c r="DS129" s="3">
        <f t="shared" ref="DS129:DS170" si="16">I8</f>
        <v>175.24038461538464</v>
      </c>
      <c r="DT129" s="3">
        <f>$K$54</f>
        <v>174.13756142333341</v>
      </c>
      <c r="DU129" s="3">
        <f t="shared" ref="DU129:DU170" si="17">$K$67</f>
        <v>169.78642958664983</v>
      </c>
      <c r="DV129" s="3">
        <f t="shared" ref="DV129:DV170" si="18">$K$69</f>
        <v>178.48869326001699</v>
      </c>
      <c r="DW129" s="3"/>
      <c r="DX129" s="3">
        <f>O8</f>
        <v>175.24038461538464</v>
      </c>
      <c r="DY129" s="3">
        <f t="shared" ref="DY129:DY170" si="19">$Q$54</f>
        <v>174.2515695293022</v>
      </c>
      <c r="DZ129" s="3">
        <f t="shared" ref="DZ129:DZ170" si="20">$Q$67</f>
        <v>170.27156480647432</v>
      </c>
      <c r="EA129" s="3">
        <f t="shared" ref="EA129:EA170" si="21">$Q$69</f>
        <v>178.23157425213009</v>
      </c>
    </row>
    <row r="130" spans="1:131" ht="20.100000000000001" customHeight="1" x14ac:dyDescent="0.2">
      <c r="A130" s="17"/>
      <c r="B130" s="33"/>
      <c r="C130" s="33"/>
      <c r="DG130" s="3"/>
      <c r="DS130" s="3">
        <f t="shared" si="16"/>
        <v>175.24038461538464</v>
      </c>
      <c r="DT130" s="3">
        <f t="shared" ref="DT130:DT170" si="22">$K$54</f>
        <v>174.13756142333341</v>
      </c>
      <c r="DU130" s="3">
        <f t="shared" si="17"/>
        <v>169.78642958664983</v>
      </c>
      <c r="DV130" s="3">
        <f t="shared" si="18"/>
        <v>178.48869326001699</v>
      </c>
      <c r="DW130" s="3"/>
      <c r="DX130" s="3">
        <f>O9</f>
        <v>175.24038461538464</v>
      </c>
      <c r="DY130" s="3">
        <f t="shared" si="19"/>
        <v>174.2515695293022</v>
      </c>
      <c r="DZ130" s="3">
        <f t="shared" si="20"/>
        <v>170.27156480647432</v>
      </c>
      <c r="EA130" s="3">
        <f t="shared" si="21"/>
        <v>178.23157425213009</v>
      </c>
    </row>
    <row r="131" spans="1:131" ht="20.100000000000001" customHeight="1" x14ac:dyDescent="0.2">
      <c r="A131" s="17"/>
      <c r="B131" s="33"/>
      <c r="C131" s="33"/>
      <c r="DG131" s="3"/>
      <c r="DS131" s="3">
        <f t="shared" si="16"/>
        <v>175.24038461538464</v>
      </c>
      <c r="DT131" s="3">
        <f t="shared" si="22"/>
        <v>174.13756142333341</v>
      </c>
      <c r="DU131" s="3">
        <f t="shared" si="17"/>
        <v>169.78642958664983</v>
      </c>
      <c r="DV131" s="3">
        <f t="shared" si="18"/>
        <v>178.48869326001699</v>
      </c>
      <c r="DW131" s="3"/>
      <c r="DX131" s="3">
        <f>O10</f>
        <v>175.24038461538464</v>
      </c>
      <c r="DY131" s="3">
        <f t="shared" si="19"/>
        <v>174.2515695293022</v>
      </c>
      <c r="DZ131" s="3">
        <f t="shared" si="20"/>
        <v>170.27156480647432</v>
      </c>
      <c r="EA131" s="3">
        <f t="shared" si="21"/>
        <v>178.23157425213009</v>
      </c>
    </row>
    <row r="132" spans="1:131" ht="20.100000000000001" customHeight="1" x14ac:dyDescent="0.2">
      <c r="A132" s="17"/>
      <c r="B132" s="33"/>
      <c r="C132" s="33"/>
      <c r="DG132" s="3"/>
      <c r="DS132" s="3">
        <f t="shared" si="16"/>
        <v>176.71299288946352</v>
      </c>
      <c r="DT132" s="3">
        <f t="shared" si="22"/>
        <v>174.13756142333341</v>
      </c>
      <c r="DU132" s="3">
        <f t="shared" si="17"/>
        <v>169.78642958664983</v>
      </c>
      <c r="DV132" s="3">
        <f t="shared" si="18"/>
        <v>178.48869326001699</v>
      </c>
      <c r="DW132" s="3"/>
      <c r="DX132" s="3"/>
      <c r="DY132" s="3">
        <f t="shared" si="19"/>
        <v>174.2515695293022</v>
      </c>
      <c r="DZ132" s="3">
        <f t="shared" si="20"/>
        <v>170.27156480647432</v>
      </c>
      <c r="EA132" s="3">
        <f t="shared" si="21"/>
        <v>178.23157425213009</v>
      </c>
    </row>
    <row r="133" spans="1:131" ht="20.100000000000001" customHeight="1" x14ac:dyDescent="0.2">
      <c r="A133" s="17"/>
      <c r="B133" s="33"/>
      <c r="C133" s="33"/>
      <c r="DG133" s="3"/>
      <c r="DS133" s="3">
        <f t="shared" si="16"/>
        <v>172.08791208791214</v>
      </c>
      <c r="DT133" s="3">
        <f t="shared" si="22"/>
        <v>174.13756142333341</v>
      </c>
      <c r="DU133" s="3">
        <f t="shared" si="17"/>
        <v>169.78642958664983</v>
      </c>
      <c r="DV133" s="3">
        <f t="shared" si="18"/>
        <v>178.48869326001699</v>
      </c>
      <c r="DW133" s="3"/>
      <c r="DX133" s="3">
        <f t="shared" ref="DX133:DX170" si="23">O12</f>
        <v>172.08791208791214</v>
      </c>
      <c r="DY133" s="3">
        <f t="shared" si="19"/>
        <v>174.2515695293022</v>
      </c>
      <c r="DZ133" s="3">
        <f t="shared" si="20"/>
        <v>170.27156480647432</v>
      </c>
      <c r="EA133" s="3">
        <f t="shared" si="21"/>
        <v>178.23157425213009</v>
      </c>
    </row>
    <row r="134" spans="1:131" ht="20.100000000000001" customHeight="1" x14ac:dyDescent="0.2">
      <c r="A134" s="17"/>
      <c r="B134" s="33"/>
      <c r="C134" s="33"/>
      <c r="DG134" s="3"/>
      <c r="DS134" s="3">
        <f t="shared" si="16"/>
        <v>175.24038461538464</v>
      </c>
      <c r="DT134" s="3">
        <f t="shared" si="22"/>
        <v>174.13756142333341</v>
      </c>
      <c r="DU134" s="3">
        <f t="shared" si="17"/>
        <v>169.78642958664983</v>
      </c>
      <c r="DV134" s="3">
        <f t="shared" si="18"/>
        <v>178.48869326001699</v>
      </c>
      <c r="DW134" s="3"/>
      <c r="DX134" s="3">
        <f t="shared" si="23"/>
        <v>175.24038461538464</v>
      </c>
      <c r="DY134" s="3">
        <f t="shared" si="19"/>
        <v>174.2515695293022</v>
      </c>
      <c r="DZ134" s="3">
        <f t="shared" si="20"/>
        <v>170.27156480647432</v>
      </c>
      <c r="EA134" s="3">
        <f t="shared" si="21"/>
        <v>178.23157425213009</v>
      </c>
    </row>
    <row r="135" spans="1:131" ht="20.100000000000001" customHeight="1" x14ac:dyDescent="0.2">
      <c r="A135" s="17"/>
      <c r="B135" s="33"/>
      <c r="C135" s="33"/>
      <c r="DG135" s="3"/>
      <c r="DS135" s="3">
        <f t="shared" si="16"/>
        <v>169.46322907861372</v>
      </c>
      <c r="DT135" s="3">
        <f t="shared" si="22"/>
        <v>174.13756142333341</v>
      </c>
      <c r="DU135" s="3">
        <f t="shared" si="17"/>
        <v>169.78642958664983</v>
      </c>
      <c r="DV135" s="3">
        <f t="shared" si="18"/>
        <v>178.48869326001699</v>
      </c>
      <c r="DW135" s="3"/>
      <c r="DX135" s="3">
        <f t="shared" si="23"/>
        <v>0</v>
      </c>
      <c r="DY135" s="3">
        <f t="shared" si="19"/>
        <v>174.2515695293022</v>
      </c>
      <c r="DZ135" s="3">
        <f t="shared" si="20"/>
        <v>170.27156480647432</v>
      </c>
      <c r="EA135" s="3">
        <f t="shared" si="21"/>
        <v>178.23157425213009</v>
      </c>
    </row>
    <row r="136" spans="1:131" ht="20.100000000000001" customHeight="1" x14ac:dyDescent="0.2">
      <c r="A136" s="17"/>
      <c r="B136" s="33"/>
      <c r="C136" s="33"/>
      <c r="DG136" s="3"/>
      <c r="DS136" s="3">
        <f t="shared" si="16"/>
        <v>173.14073023750447</v>
      </c>
      <c r="DT136" s="3">
        <f t="shared" si="22"/>
        <v>174.13756142333341</v>
      </c>
      <c r="DU136" s="3">
        <f t="shared" si="17"/>
        <v>169.78642958664983</v>
      </c>
      <c r="DV136" s="3">
        <f t="shared" si="18"/>
        <v>178.48869326001699</v>
      </c>
      <c r="DW136" s="3"/>
      <c r="DX136" s="3">
        <f t="shared" si="23"/>
        <v>173.14073023750447</v>
      </c>
      <c r="DY136" s="3">
        <f t="shared" si="19"/>
        <v>174.2515695293022</v>
      </c>
      <c r="DZ136" s="3">
        <f t="shared" si="20"/>
        <v>170.27156480647432</v>
      </c>
      <c r="EA136" s="3">
        <f t="shared" si="21"/>
        <v>178.23157425213009</v>
      </c>
    </row>
    <row r="137" spans="1:131" ht="20.100000000000001" customHeight="1" x14ac:dyDescent="0.2">
      <c r="A137" s="17"/>
      <c r="B137" s="33"/>
      <c r="C137" s="33"/>
      <c r="DG137" s="3"/>
      <c r="DS137" s="3">
        <f t="shared" si="16"/>
        <v>174.03183023872683</v>
      </c>
      <c r="DT137" s="3">
        <f t="shared" si="22"/>
        <v>174.13756142333341</v>
      </c>
      <c r="DU137" s="3">
        <f t="shared" si="17"/>
        <v>169.78642958664983</v>
      </c>
      <c r="DV137" s="3">
        <f t="shared" si="18"/>
        <v>178.48869326001699</v>
      </c>
      <c r="DX137" s="3">
        <f t="shared" si="23"/>
        <v>174.03183023872683</v>
      </c>
      <c r="DY137" s="3">
        <f t="shared" si="19"/>
        <v>174.2515695293022</v>
      </c>
      <c r="DZ137" s="3">
        <f t="shared" si="20"/>
        <v>170.27156480647432</v>
      </c>
      <c r="EA137" s="3">
        <f t="shared" si="21"/>
        <v>178.23157425213009</v>
      </c>
    </row>
    <row r="138" spans="1:131" ht="20.100000000000001" customHeight="1" x14ac:dyDescent="0.2">
      <c r="A138" s="17"/>
      <c r="B138" s="33"/>
      <c r="C138" s="33"/>
      <c r="DG138" s="3"/>
      <c r="DS138" s="3">
        <f t="shared" si="16"/>
        <v>171.66405023547884</v>
      </c>
      <c r="DT138" s="3">
        <f t="shared" si="22"/>
        <v>174.13756142333341</v>
      </c>
      <c r="DU138" s="3">
        <f t="shared" si="17"/>
        <v>169.78642958664983</v>
      </c>
      <c r="DV138" s="3">
        <f t="shared" si="18"/>
        <v>178.48869326001699</v>
      </c>
      <c r="DX138" s="3">
        <f t="shared" si="23"/>
        <v>171.66405023547884</v>
      </c>
      <c r="DY138" s="3">
        <f t="shared" si="19"/>
        <v>174.2515695293022</v>
      </c>
      <c r="DZ138" s="3">
        <f t="shared" si="20"/>
        <v>170.27156480647432</v>
      </c>
      <c r="EA138" s="3">
        <f t="shared" si="21"/>
        <v>178.23157425213009</v>
      </c>
    </row>
    <row r="139" spans="1:131" ht="20.100000000000001" customHeight="1" x14ac:dyDescent="0.2">
      <c r="A139" s="17"/>
      <c r="B139" s="33"/>
      <c r="C139" s="33"/>
      <c r="DG139" s="3"/>
      <c r="DS139" s="3">
        <f t="shared" si="16"/>
        <v>175.72492024104929</v>
      </c>
      <c r="DT139" s="3">
        <f t="shared" si="22"/>
        <v>174.13756142333341</v>
      </c>
      <c r="DU139" s="3">
        <f t="shared" si="17"/>
        <v>169.78642958664983</v>
      </c>
      <c r="DV139" s="3">
        <f t="shared" si="18"/>
        <v>178.48869326001699</v>
      </c>
      <c r="DX139" s="3">
        <f t="shared" si="23"/>
        <v>175.72492024104929</v>
      </c>
      <c r="DY139" s="3">
        <f t="shared" si="19"/>
        <v>174.2515695293022</v>
      </c>
      <c r="DZ139" s="3">
        <f t="shared" si="20"/>
        <v>170.27156480647432</v>
      </c>
      <c r="EA139" s="3">
        <f t="shared" si="21"/>
        <v>178.23157425213009</v>
      </c>
    </row>
    <row r="140" spans="1:131" ht="20.100000000000001" customHeight="1" x14ac:dyDescent="0.2">
      <c r="A140" s="17"/>
      <c r="B140" s="33"/>
      <c r="C140" s="33"/>
      <c r="DG140" s="3"/>
      <c r="DS140" s="3">
        <f t="shared" si="16"/>
        <v>176.24175824175828</v>
      </c>
      <c r="DT140" s="3">
        <f t="shared" si="22"/>
        <v>174.13756142333341</v>
      </c>
      <c r="DU140" s="3">
        <f t="shared" si="17"/>
        <v>169.78642958664983</v>
      </c>
      <c r="DV140" s="3">
        <f t="shared" si="18"/>
        <v>178.48869326001699</v>
      </c>
      <c r="DX140" s="3">
        <f t="shared" si="23"/>
        <v>176.24175824175828</v>
      </c>
      <c r="DY140" s="3">
        <f t="shared" si="19"/>
        <v>174.2515695293022</v>
      </c>
      <c r="DZ140" s="3">
        <f t="shared" si="20"/>
        <v>170.27156480647432</v>
      </c>
      <c r="EA140" s="3">
        <f t="shared" si="21"/>
        <v>178.23157425213009</v>
      </c>
    </row>
    <row r="141" spans="1:131" ht="20.100000000000001" customHeight="1" x14ac:dyDescent="0.2">
      <c r="A141" s="17"/>
      <c r="B141" s="33"/>
      <c r="C141" s="33"/>
      <c r="DG141" s="3"/>
      <c r="DS141" s="3">
        <f t="shared" si="16"/>
        <v>172.08791208791214</v>
      </c>
      <c r="DT141" s="3">
        <f t="shared" si="22"/>
        <v>174.13756142333341</v>
      </c>
      <c r="DU141" s="3">
        <f t="shared" si="17"/>
        <v>169.78642958664983</v>
      </c>
      <c r="DV141" s="3">
        <f t="shared" si="18"/>
        <v>178.48869326001699</v>
      </c>
      <c r="DX141" s="3">
        <f t="shared" si="23"/>
        <v>172.08791208791214</v>
      </c>
      <c r="DY141" s="3">
        <f t="shared" si="19"/>
        <v>174.2515695293022</v>
      </c>
      <c r="DZ141" s="3">
        <f t="shared" si="20"/>
        <v>170.27156480647432</v>
      </c>
      <c r="EA141" s="3">
        <f t="shared" si="21"/>
        <v>178.23157425213009</v>
      </c>
    </row>
    <row r="142" spans="1:131" ht="20.100000000000001" customHeight="1" x14ac:dyDescent="0.2">
      <c r="A142" s="17"/>
      <c r="B142" s="33"/>
      <c r="C142" s="33"/>
      <c r="DG142" s="3"/>
      <c r="DS142" s="3">
        <f t="shared" si="16"/>
        <v>171.66405023547884</v>
      </c>
      <c r="DT142" s="3">
        <f t="shared" si="22"/>
        <v>174.13756142333341</v>
      </c>
      <c r="DU142" s="3">
        <f t="shared" si="17"/>
        <v>169.78642958664983</v>
      </c>
      <c r="DV142" s="3">
        <f t="shared" si="18"/>
        <v>178.48869326001699</v>
      </c>
      <c r="DX142" s="3">
        <f t="shared" si="23"/>
        <v>171.66405023547884</v>
      </c>
      <c r="DY142" s="3">
        <f t="shared" si="19"/>
        <v>174.2515695293022</v>
      </c>
      <c r="DZ142" s="3">
        <f t="shared" si="20"/>
        <v>170.27156480647432</v>
      </c>
      <c r="EA142" s="3">
        <f t="shared" si="21"/>
        <v>178.23157425213009</v>
      </c>
    </row>
    <row r="143" spans="1:131" ht="20.100000000000001" customHeight="1" x14ac:dyDescent="0.2">
      <c r="A143" s="17"/>
      <c r="B143" s="33"/>
      <c r="C143" s="33"/>
      <c r="DG143" s="3"/>
      <c r="DS143" s="3">
        <f t="shared" si="16"/>
        <v>176.24175824175828</v>
      </c>
      <c r="DT143" s="3">
        <f t="shared" si="22"/>
        <v>174.13756142333341</v>
      </c>
      <c r="DU143" s="3">
        <f t="shared" si="17"/>
        <v>169.78642958664983</v>
      </c>
      <c r="DV143" s="3">
        <f t="shared" si="18"/>
        <v>178.48869326001699</v>
      </c>
      <c r="DX143" s="3">
        <f t="shared" si="23"/>
        <v>176.24175824175828</v>
      </c>
      <c r="DY143" s="3">
        <f t="shared" si="19"/>
        <v>174.2515695293022</v>
      </c>
      <c r="DZ143" s="3">
        <f t="shared" si="20"/>
        <v>170.27156480647432</v>
      </c>
      <c r="EA143" s="3">
        <f t="shared" si="21"/>
        <v>178.23157425213009</v>
      </c>
    </row>
    <row r="144" spans="1:131" ht="20.100000000000001" customHeight="1" x14ac:dyDescent="0.2">
      <c r="A144" s="17"/>
      <c r="B144" s="33"/>
      <c r="C144" s="33"/>
      <c r="DG144" s="3"/>
      <c r="DS144" s="3">
        <f t="shared" si="16"/>
        <v>174.03183023872683</v>
      </c>
      <c r="DT144" s="3">
        <f t="shared" si="22"/>
        <v>174.13756142333341</v>
      </c>
      <c r="DU144" s="3">
        <f t="shared" si="17"/>
        <v>169.78642958664983</v>
      </c>
      <c r="DV144" s="3">
        <f t="shared" si="18"/>
        <v>178.48869326001699</v>
      </c>
      <c r="DX144" s="3">
        <f t="shared" si="23"/>
        <v>174.03183023872683</v>
      </c>
      <c r="DY144" s="3">
        <f t="shared" si="19"/>
        <v>174.2515695293022</v>
      </c>
      <c r="DZ144" s="3">
        <f t="shared" si="20"/>
        <v>170.27156480647432</v>
      </c>
      <c r="EA144" s="3">
        <f t="shared" si="21"/>
        <v>178.23157425213009</v>
      </c>
    </row>
    <row r="145" spans="1:131" ht="20.100000000000001" customHeight="1" x14ac:dyDescent="0.2">
      <c r="A145" s="17"/>
      <c r="B145" s="33"/>
      <c r="C145" s="33"/>
      <c r="DG145" s="3"/>
      <c r="DS145" s="3">
        <f t="shared" si="16"/>
        <v>172.08791208791214</v>
      </c>
      <c r="DT145" s="3">
        <f t="shared" si="22"/>
        <v>174.13756142333341</v>
      </c>
      <c r="DU145" s="3">
        <f t="shared" si="17"/>
        <v>169.78642958664983</v>
      </c>
      <c r="DV145" s="3">
        <f t="shared" si="18"/>
        <v>178.48869326001699</v>
      </c>
      <c r="DX145" s="3">
        <f t="shared" si="23"/>
        <v>172.08791208791214</v>
      </c>
      <c r="DY145" s="3">
        <f t="shared" si="19"/>
        <v>174.2515695293022</v>
      </c>
      <c r="DZ145" s="3">
        <f t="shared" si="20"/>
        <v>170.27156480647432</v>
      </c>
      <c r="EA145" s="3">
        <f t="shared" si="21"/>
        <v>178.23157425213009</v>
      </c>
    </row>
    <row r="146" spans="1:131" ht="20.100000000000001" customHeight="1" x14ac:dyDescent="0.2">
      <c r="A146" s="17"/>
      <c r="B146" s="33"/>
      <c r="C146" s="33"/>
      <c r="DG146" s="3"/>
      <c r="DS146" s="3">
        <f t="shared" si="16"/>
        <v>176.24175824175828</v>
      </c>
      <c r="DT146" s="3">
        <f t="shared" si="22"/>
        <v>174.13756142333341</v>
      </c>
      <c r="DU146" s="3">
        <f t="shared" si="17"/>
        <v>169.78642958664983</v>
      </c>
      <c r="DV146" s="3">
        <f t="shared" si="18"/>
        <v>178.48869326001699</v>
      </c>
      <c r="DX146" s="3">
        <f t="shared" si="23"/>
        <v>176.24175824175828</v>
      </c>
      <c r="DY146" s="3">
        <f t="shared" si="19"/>
        <v>174.2515695293022</v>
      </c>
      <c r="DZ146" s="3">
        <f t="shared" si="20"/>
        <v>170.27156480647432</v>
      </c>
      <c r="EA146" s="3">
        <f t="shared" si="21"/>
        <v>178.23157425213009</v>
      </c>
    </row>
    <row r="147" spans="1:131" ht="20.100000000000001" customHeight="1" x14ac:dyDescent="0.2">
      <c r="A147" s="17"/>
      <c r="B147" s="33"/>
      <c r="C147" s="33"/>
      <c r="DG147" s="3"/>
      <c r="DS147" s="3">
        <f t="shared" si="16"/>
        <v>173.14073023750447</v>
      </c>
      <c r="DT147" s="3">
        <f t="shared" si="22"/>
        <v>174.13756142333341</v>
      </c>
      <c r="DU147" s="3">
        <f t="shared" si="17"/>
        <v>169.78642958664983</v>
      </c>
      <c r="DV147" s="3">
        <f t="shared" si="18"/>
        <v>178.48869326001699</v>
      </c>
      <c r="DX147" s="3">
        <f t="shared" si="23"/>
        <v>173.14073023750447</v>
      </c>
      <c r="DY147" s="3">
        <f t="shared" si="19"/>
        <v>174.2515695293022</v>
      </c>
      <c r="DZ147" s="3">
        <f t="shared" si="20"/>
        <v>170.27156480647432</v>
      </c>
      <c r="EA147" s="3">
        <f t="shared" si="21"/>
        <v>178.23157425213009</v>
      </c>
    </row>
    <row r="148" spans="1:131" ht="20.100000000000001" customHeight="1" x14ac:dyDescent="0.2">
      <c r="A148" s="17"/>
      <c r="B148" s="33"/>
      <c r="C148" s="33"/>
      <c r="DG148" s="3"/>
      <c r="DS148" s="3">
        <f t="shared" si="16"/>
        <v>175.05494505494508</v>
      </c>
      <c r="DT148" s="3">
        <f t="shared" si="22"/>
        <v>174.13756142333341</v>
      </c>
      <c r="DU148" s="3">
        <f t="shared" si="17"/>
        <v>169.78642958664983</v>
      </c>
      <c r="DV148" s="3">
        <f t="shared" si="18"/>
        <v>178.48869326001699</v>
      </c>
      <c r="DX148" s="3">
        <f t="shared" si="23"/>
        <v>175.05494505494508</v>
      </c>
      <c r="DY148" s="3">
        <f t="shared" si="19"/>
        <v>174.2515695293022</v>
      </c>
      <c r="DZ148" s="3">
        <f t="shared" si="20"/>
        <v>170.27156480647432</v>
      </c>
      <c r="EA148" s="3">
        <f t="shared" si="21"/>
        <v>178.23157425213009</v>
      </c>
    </row>
    <row r="149" spans="1:131" ht="20.100000000000001" customHeight="1" x14ac:dyDescent="0.2">
      <c r="A149" s="17"/>
      <c r="B149" s="33"/>
      <c r="C149" s="33"/>
      <c r="DG149" s="3"/>
      <c r="DS149" s="3">
        <f t="shared" si="16"/>
        <v>175.72492024104929</v>
      </c>
      <c r="DT149" s="3">
        <f t="shared" si="22"/>
        <v>174.13756142333341</v>
      </c>
      <c r="DU149" s="3">
        <f t="shared" si="17"/>
        <v>169.78642958664983</v>
      </c>
      <c r="DV149" s="3">
        <f t="shared" si="18"/>
        <v>178.48869326001699</v>
      </c>
      <c r="DX149" s="3">
        <f t="shared" si="23"/>
        <v>175.72492024104929</v>
      </c>
      <c r="DY149" s="3">
        <f t="shared" si="19"/>
        <v>174.2515695293022</v>
      </c>
      <c r="DZ149" s="3">
        <f t="shared" si="20"/>
        <v>170.27156480647432</v>
      </c>
      <c r="EA149" s="3">
        <f t="shared" si="21"/>
        <v>178.23157425213009</v>
      </c>
    </row>
    <row r="150" spans="1:131" ht="20.100000000000001" customHeight="1" x14ac:dyDescent="0.2">
      <c r="A150" s="17"/>
      <c r="B150" s="33"/>
      <c r="C150" s="33"/>
      <c r="DG150" s="3"/>
      <c r="DS150" s="3">
        <f t="shared" si="16"/>
        <v>176.71299288946352</v>
      </c>
      <c r="DT150" s="3">
        <f t="shared" si="22"/>
        <v>174.13756142333341</v>
      </c>
      <c r="DU150" s="3">
        <f t="shared" si="17"/>
        <v>169.78642958664983</v>
      </c>
      <c r="DV150" s="3">
        <f t="shared" si="18"/>
        <v>178.48869326001699</v>
      </c>
      <c r="DX150" s="3">
        <f t="shared" si="23"/>
        <v>176.71299288946352</v>
      </c>
      <c r="DY150" s="3">
        <f t="shared" si="19"/>
        <v>174.2515695293022</v>
      </c>
      <c r="DZ150" s="3">
        <f t="shared" si="20"/>
        <v>170.27156480647432</v>
      </c>
      <c r="EA150" s="3">
        <f t="shared" si="21"/>
        <v>178.23157425213009</v>
      </c>
    </row>
    <row r="151" spans="1:131" ht="20.100000000000001" customHeight="1" x14ac:dyDescent="0.2">
      <c r="A151" s="17"/>
      <c r="B151" s="33"/>
      <c r="C151" s="33"/>
      <c r="DG151" s="3"/>
      <c r="DS151" s="3">
        <f t="shared" si="16"/>
        <v>172.73695054945057</v>
      </c>
      <c r="DT151" s="3">
        <f t="shared" si="22"/>
        <v>174.13756142333341</v>
      </c>
      <c r="DU151" s="3">
        <f t="shared" si="17"/>
        <v>169.78642958664983</v>
      </c>
      <c r="DV151" s="3">
        <f t="shared" si="18"/>
        <v>178.48869326001699</v>
      </c>
      <c r="DX151" s="3">
        <f t="shared" si="23"/>
        <v>172.73695054945057</v>
      </c>
      <c r="DY151" s="3">
        <f t="shared" si="19"/>
        <v>174.2515695293022</v>
      </c>
      <c r="DZ151" s="3">
        <f t="shared" si="20"/>
        <v>170.27156480647432</v>
      </c>
      <c r="EA151" s="3">
        <f t="shared" si="21"/>
        <v>178.23157425213009</v>
      </c>
    </row>
    <row r="152" spans="1:131" ht="20.100000000000001" customHeight="1" x14ac:dyDescent="0.2">
      <c r="A152" s="17"/>
      <c r="B152" s="33"/>
      <c r="C152" s="33"/>
      <c r="DG152" s="3"/>
      <c r="DS152" s="3">
        <f t="shared" si="16"/>
        <v>171.66405023547884</v>
      </c>
      <c r="DT152" s="3">
        <f t="shared" si="22"/>
        <v>174.13756142333341</v>
      </c>
      <c r="DU152" s="3">
        <f t="shared" si="17"/>
        <v>169.78642958664983</v>
      </c>
      <c r="DV152" s="3">
        <f t="shared" si="18"/>
        <v>178.48869326001699</v>
      </c>
      <c r="DX152" s="3">
        <f t="shared" si="23"/>
        <v>171.66405023547884</v>
      </c>
      <c r="DY152" s="3">
        <f t="shared" si="19"/>
        <v>174.2515695293022</v>
      </c>
      <c r="DZ152" s="3">
        <f t="shared" si="20"/>
        <v>170.27156480647432</v>
      </c>
      <c r="EA152" s="3">
        <f t="shared" si="21"/>
        <v>178.23157425213009</v>
      </c>
    </row>
    <row r="153" spans="1:131" ht="20.100000000000001" customHeight="1" x14ac:dyDescent="0.2">
      <c r="A153" s="17"/>
      <c r="B153" s="33"/>
      <c r="C153" s="33"/>
      <c r="DG153" s="3"/>
      <c r="DS153" s="3">
        <f t="shared" si="16"/>
        <v>174.78521478521481</v>
      </c>
      <c r="DT153" s="3">
        <f t="shared" si="22"/>
        <v>174.13756142333341</v>
      </c>
      <c r="DU153" s="3">
        <f t="shared" si="17"/>
        <v>169.78642958664983</v>
      </c>
      <c r="DV153" s="3">
        <f t="shared" si="18"/>
        <v>178.48869326001699</v>
      </c>
      <c r="DX153" s="3">
        <f t="shared" si="23"/>
        <v>174.78521478521481</v>
      </c>
      <c r="DY153" s="3">
        <f t="shared" si="19"/>
        <v>174.2515695293022</v>
      </c>
      <c r="DZ153" s="3">
        <f t="shared" si="20"/>
        <v>170.27156480647432</v>
      </c>
      <c r="EA153" s="3">
        <f t="shared" si="21"/>
        <v>178.23157425213009</v>
      </c>
    </row>
    <row r="154" spans="1:131" ht="20.100000000000001" customHeight="1" x14ac:dyDescent="0.2">
      <c r="A154" s="17"/>
      <c r="B154" s="33"/>
      <c r="C154" s="33"/>
      <c r="DG154" s="3"/>
      <c r="DS154" s="3">
        <f t="shared" si="16"/>
        <v>173.57142857142861</v>
      </c>
      <c r="DT154" s="3">
        <f t="shared" si="22"/>
        <v>174.13756142333341</v>
      </c>
      <c r="DU154" s="3">
        <f t="shared" si="17"/>
        <v>169.78642958664983</v>
      </c>
      <c r="DV154" s="3">
        <f t="shared" si="18"/>
        <v>178.48869326001699</v>
      </c>
      <c r="DX154" s="3">
        <f t="shared" si="23"/>
        <v>173.57142857142861</v>
      </c>
      <c r="DY154" s="3">
        <f t="shared" si="19"/>
        <v>174.2515695293022</v>
      </c>
      <c r="DZ154" s="3">
        <f t="shared" si="20"/>
        <v>170.27156480647432</v>
      </c>
      <c r="EA154" s="3">
        <f t="shared" si="21"/>
        <v>178.23157425213009</v>
      </c>
    </row>
    <row r="155" spans="1:131" ht="20.100000000000001" customHeight="1" x14ac:dyDescent="0.2">
      <c r="A155" s="17"/>
      <c r="B155" s="33"/>
      <c r="C155" s="33"/>
      <c r="DG155" s="3"/>
      <c r="DS155" s="3">
        <f t="shared" si="16"/>
        <v>176.24175824175828</v>
      </c>
      <c r="DT155" s="3">
        <f t="shared" si="22"/>
        <v>174.13756142333341</v>
      </c>
      <c r="DU155" s="3">
        <f t="shared" si="17"/>
        <v>169.78642958664983</v>
      </c>
      <c r="DV155" s="3">
        <f t="shared" si="18"/>
        <v>178.48869326001699</v>
      </c>
      <c r="DX155" s="3">
        <f t="shared" si="23"/>
        <v>176.24175824175828</v>
      </c>
      <c r="DY155" s="3">
        <f t="shared" si="19"/>
        <v>174.2515695293022</v>
      </c>
      <c r="DZ155" s="3">
        <f t="shared" si="20"/>
        <v>170.27156480647432</v>
      </c>
      <c r="EA155" s="3">
        <f t="shared" si="21"/>
        <v>178.23157425213009</v>
      </c>
    </row>
    <row r="156" spans="1:131" ht="20.100000000000001" customHeight="1" x14ac:dyDescent="0.2">
      <c r="A156" s="17"/>
      <c r="B156" s="33"/>
      <c r="C156" s="33"/>
      <c r="DG156" s="3"/>
      <c r="DS156" s="3">
        <f t="shared" si="16"/>
        <v>174.5251177394035</v>
      </c>
      <c r="DT156" s="3">
        <f t="shared" si="22"/>
        <v>174.13756142333341</v>
      </c>
      <c r="DU156" s="3">
        <f t="shared" si="17"/>
        <v>169.78642958664983</v>
      </c>
      <c r="DV156" s="3">
        <f t="shared" si="18"/>
        <v>178.48869326001699</v>
      </c>
      <c r="DX156" s="3">
        <f t="shared" si="23"/>
        <v>174.5251177394035</v>
      </c>
      <c r="DY156" s="3">
        <f t="shared" si="19"/>
        <v>174.2515695293022</v>
      </c>
      <c r="DZ156" s="3">
        <f t="shared" si="20"/>
        <v>170.27156480647432</v>
      </c>
      <c r="EA156" s="3">
        <f t="shared" si="21"/>
        <v>178.23157425213009</v>
      </c>
    </row>
    <row r="157" spans="1:131" ht="20.100000000000001" customHeight="1" x14ac:dyDescent="0.2">
      <c r="A157" s="17"/>
      <c r="B157" s="33"/>
      <c r="C157" s="33"/>
      <c r="DG157" s="3"/>
      <c r="DS157" s="3">
        <f t="shared" si="16"/>
        <v>173.95290423861854</v>
      </c>
      <c r="DT157" s="3">
        <f t="shared" si="22"/>
        <v>174.13756142333341</v>
      </c>
      <c r="DU157" s="3">
        <f t="shared" si="17"/>
        <v>169.78642958664983</v>
      </c>
      <c r="DV157" s="3">
        <f t="shared" si="18"/>
        <v>178.48869326001699</v>
      </c>
      <c r="DX157" s="3">
        <f t="shared" si="23"/>
        <v>173.95290423861854</v>
      </c>
      <c r="DY157" s="3">
        <f t="shared" si="19"/>
        <v>174.2515695293022</v>
      </c>
      <c r="DZ157" s="3">
        <f t="shared" si="20"/>
        <v>170.27156480647432</v>
      </c>
      <c r="EA157" s="3">
        <f t="shared" si="21"/>
        <v>178.23157425213009</v>
      </c>
    </row>
    <row r="158" spans="1:131" ht="20.100000000000001" customHeight="1" x14ac:dyDescent="0.2">
      <c r="A158" s="17"/>
      <c r="B158" s="33"/>
      <c r="C158" s="33"/>
      <c r="DG158" s="3"/>
      <c r="DS158" s="3">
        <f t="shared" si="16"/>
        <v>171.66405023547884</v>
      </c>
      <c r="DT158" s="3">
        <f t="shared" si="22"/>
        <v>174.13756142333341</v>
      </c>
      <c r="DU158" s="3">
        <f t="shared" si="17"/>
        <v>169.78642958664983</v>
      </c>
      <c r="DV158" s="3">
        <f t="shared" si="18"/>
        <v>178.48869326001699</v>
      </c>
      <c r="DX158" s="3">
        <f t="shared" si="23"/>
        <v>171.66405023547884</v>
      </c>
      <c r="DY158" s="3">
        <f t="shared" si="19"/>
        <v>174.2515695293022</v>
      </c>
      <c r="DZ158" s="3">
        <f t="shared" si="20"/>
        <v>170.27156480647432</v>
      </c>
      <c r="EA158" s="3">
        <f t="shared" si="21"/>
        <v>178.23157425213009</v>
      </c>
    </row>
    <row r="159" spans="1:131" ht="20.100000000000001" customHeight="1" x14ac:dyDescent="0.2">
      <c r="A159" s="17"/>
      <c r="B159" s="33"/>
      <c r="C159" s="33"/>
      <c r="DG159" s="3"/>
      <c r="DS159" s="3">
        <f t="shared" si="16"/>
        <v>171.66405023547884</v>
      </c>
      <c r="DT159" s="3">
        <f t="shared" si="22"/>
        <v>174.13756142333341</v>
      </c>
      <c r="DU159" s="3">
        <f t="shared" si="17"/>
        <v>169.78642958664983</v>
      </c>
      <c r="DV159" s="3">
        <f t="shared" si="18"/>
        <v>178.48869326001699</v>
      </c>
      <c r="DX159" s="3">
        <f t="shared" si="23"/>
        <v>171.66405023547884</v>
      </c>
      <c r="DY159" s="3">
        <f t="shared" si="19"/>
        <v>174.2515695293022</v>
      </c>
      <c r="DZ159" s="3">
        <f t="shared" si="20"/>
        <v>170.27156480647432</v>
      </c>
      <c r="EA159" s="3">
        <f t="shared" si="21"/>
        <v>178.23157425213009</v>
      </c>
    </row>
    <row r="160" spans="1:131" ht="20.100000000000001" customHeight="1" x14ac:dyDescent="0.2">
      <c r="A160" s="17"/>
      <c r="B160" s="33"/>
      <c r="C160" s="33"/>
      <c r="DG160" s="3"/>
      <c r="DS160" s="3">
        <f t="shared" si="16"/>
        <v>173.95290423861854</v>
      </c>
      <c r="DT160" s="3">
        <f t="shared" si="22"/>
        <v>174.13756142333341</v>
      </c>
      <c r="DU160" s="3">
        <f t="shared" si="17"/>
        <v>169.78642958664983</v>
      </c>
      <c r="DV160" s="3">
        <f t="shared" si="18"/>
        <v>178.48869326001699</v>
      </c>
      <c r="DX160" s="3">
        <f t="shared" si="23"/>
        <v>173.95290423861854</v>
      </c>
      <c r="DY160" s="3">
        <f t="shared" si="19"/>
        <v>174.2515695293022</v>
      </c>
      <c r="DZ160" s="3">
        <f t="shared" si="20"/>
        <v>170.27156480647432</v>
      </c>
      <c r="EA160" s="3">
        <f t="shared" si="21"/>
        <v>178.23157425213009</v>
      </c>
    </row>
    <row r="161" spans="1:131" ht="20.100000000000001" customHeight="1" x14ac:dyDescent="0.2">
      <c r="A161" s="17"/>
      <c r="B161" s="33"/>
      <c r="C161" s="33"/>
      <c r="DG161" s="3"/>
      <c r="DS161" s="3">
        <f t="shared" si="16"/>
        <v>174.78521478521481</v>
      </c>
      <c r="DT161" s="3">
        <f t="shared" si="22"/>
        <v>174.13756142333341</v>
      </c>
      <c r="DU161" s="3">
        <f t="shared" si="17"/>
        <v>169.78642958664983</v>
      </c>
      <c r="DV161" s="3">
        <f t="shared" si="18"/>
        <v>178.48869326001699</v>
      </c>
      <c r="DX161" s="3">
        <f t="shared" si="23"/>
        <v>174.78521478521481</v>
      </c>
      <c r="DY161" s="3">
        <f t="shared" si="19"/>
        <v>174.2515695293022</v>
      </c>
      <c r="DZ161" s="3">
        <f t="shared" si="20"/>
        <v>170.27156480647432</v>
      </c>
      <c r="EA161" s="3">
        <f t="shared" si="21"/>
        <v>178.23157425213009</v>
      </c>
    </row>
    <row r="162" spans="1:131" ht="20.100000000000001" customHeight="1" x14ac:dyDescent="0.2">
      <c r="A162" s="17"/>
      <c r="B162" s="33"/>
      <c r="C162" s="33"/>
      <c r="DG162" s="3"/>
      <c r="DS162" s="3">
        <f t="shared" si="16"/>
        <v>173.95290423861854</v>
      </c>
      <c r="DT162" s="3">
        <f t="shared" si="22"/>
        <v>174.13756142333341</v>
      </c>
      <c r="DU162" s="3">
        <f t="shared" si="17"/>
        <v>169.78642958664983</v>
      </c>
      <c r="DV162" s="3">
        <f t="shared" si="18"/>
        <v>178.48869326001699</v>
      </c>
      <c r="DX162" s="3">
        <f t="shared" si="23"/>
        <v>173.95290423861854</v>
      </c>
      <c r="DY162" s="3">
        <f t="shared" si="19"/>
        <v>174.2515695293022</v>
      </c>
      <c r="DZ162" s="3">
        <f t="shared" si="20"/>
        <v>170.27156480647432</v>
      </c>
      <c r="EA162" s="3">
        <f t="shared" si="21"/>
        <v>178.23157425213009</v>
      </c>
    </row>
    <row r="163" spans="1:131" ht="20.100000000000001" customHeight="1" x14ac:dyDescent="0.2">
      <c r="A163" s="17"/>
      <c r="B163" s="33"/>
      <c r="C163" s="33"/>
      <c r="DG163" s="3"/>
      <c r="DS163" s="3">
        <f t="shared" si="16"/>
        <v>174.03183023872683</v>
      </c>
      <c r="DT163" s="3">
        <f t="shared" si="22"/>
        <v>174.13756142333341</v>
      </c>
      <c r="DU163" s="3">
        <f t="shared" si="17"/>
        <v>169.78642958664983</v>
      </c>
      <c r="DV163" s="3">
        <f t="shared" si="18"/>
        <v>178.48869326001699</v>
      </c>
      <c r="DX163" s="3">
        <f t="shared" si="23"/>
        <v>174.03183023872683</v>
      </c>
      <c r="DY163" s="3">
        <f t="shared" si="19"/>
        <v>174.2515695293022</v>
      </c>
      <c r="DZ163" s="3">
        <f t="shared" si="20"/>
        <v>170.27156480647432</v>
      </c>
      <c r="EA163" s="3">
        <f t="shared" si="21"/>
        <v>178.23157425213009</v>
      </c>
    </row>
    <row r="164" spans="1:131" ht="20.100000000000001" customHeight="1" x14ac:dyDescent="0.2">
      <c r="A164" s="17"/>
      <c r="B164" s="33"/>
      <c r="C164" s="33"/>
      <c r="DG164" s="3"/>
      <c r="DS164" s="3">
        <f t="shared" si="16"/>
        <v>176.24175824175828</v>
      </c>
      <c r="DT164" s="3">
        <f t="shared" si="22"/>
        <v>174.13756142333341</v>
      </c>
      <c r="DU164" s="3">
        <f t="shared" si="17"/>
        <v>169.78642958664983</v>
      </c>
      <c r="DV164" s="3">
        <f t="shared" si="18"/>
        <v>178.48869326001699</v>
      </c>
      <c r="DX164" s="3">
        <f t="shared" si="23"/>
        <v>176.24175824175828</v>
      </c>
      <c r="DY164" s="3">
        <f t="shared" si="19"/>
        <v>174.2515695293022</v>
      </c>
      <c r="DZ164" s="3">
        <f t="shared" si="20"/>
        <v>170.27156480647432</v>
      </c>
      <c r="EA164" s="3">
        <f t="shared" si="21"/>
        <v>178.23157425213009</v>
      </c>
    </row>
    <row r="165" spans="1:131" ht="20.100000000000001" customHeight="1" x14ac:dyDescent="0.2">
      <c r="A165" s="17"/>
      <c r="B165" s="33"/>
      <c r="C165" s="33"/>
      <c r="DG165" s="3"/>
      <c r="DS165" s="3">
        <f t="shared" si="16"/>
        <v>173.14073023750447</v>
      </c>
      <c r="DT165" s="3">
        <f t="shared" si="22"/>
        <v>174.13756142333341</v>
      </c>
      <c r="DU165" s="3">
        <f t="shared" si="17"/>
        <v>169.78642958664983</v>
      </c>
      <c r="DV165" s="3">
        <f t="shared" si="18"/>
        <v>178.48869326001699</v>
      </c>
      <c r="DX165" s="3">
        <f t="shared" si="23"/>
        <v>173.14073023750447</v>
      </c>
      <c r="DY165" s="3">
        <f t="shared" si="19"/>
        <v>174.2515695293022</v>
      </c>
      <c r="DZ165" s="3">
        <f t="shared" si="20"/>
        <v>170.27156480647432</v>
      </c>
      <c r="EA165" s="3">
        <f t="shared" si="21"/>
        <v>178.23157425213009</v>
      </c>
    </row>
    <row r="166" spans="1:131" ht="20.100000000000001" customHeight="1" x14ac:dyDescent="0.2">
      <c r="A166" s="17"/>
      <c r="B166" s="33"/>
      <c r="C166" s="33"/>
      <c r="DG166" s="3"/>
      <c r="DS166" s="3">
        <f t="shared" si="16"/>
        <v>176.24175824175828</v>
      </c>
      <c r="DT166" s="3">
        <f t="shared" si="22"/>
        <v>174.13756142333341</v>
      </c>
      <c r="DU166" s="3">
        <f t="shared" si="17"/>
        <v>169.78642958664983</v>
      </c>
      <c r="DV166" s="3">
        <f t="shared" si="18"/>
        <v>178.48869326001699</v>
      </c>
      <c r="DX166" s="3">
        <f t="shared" si="23"/>
        <v>176.24175824175828</v>
      </c>
      <c r="DY166" s="3">
        <f t="shared" si="19"/>
        <v>174.2515695293022</v>
      </c>
      <c r="DZ166" s="3">
        <f t="shared" si="20"/>
        <v>170.27156480647432</v>
      </c>
      <c r="EA166" s="3">
        <f t="shared" si="21"/>
        <v>178.23157425213009</v>
      </c>
    </row>
    <row r="167" spans="1:131" ht="20.100000000000001" customHeight="1" x14ac:dyDescent="0.2">
      <c r="A167" s="17"/>
      <c r="B167" s="33"/>
      <c r="C167" s="33"/>
      <c r="DG167" s="3"/>
      <c r="DS167" s="3">
        <f t="shared" si="16"/>
        <v>174.03183023872683</v>
      </c>
      <c r="DT167" s="3">
        <f t="shared" si="22"/>
        <v>174.13756142333341</v>
      </c>
      <c r="DU167" s="3">
        <f t="shared" si="17"/>
        <v>169.78642958664983</v>
      </c>
      <c r="DV167" s="3">
        <f t="shared" si="18"/>
        <v>178.48869326001699</v>
      </c>
      <c r="DX167" s="3">
        <f t="shared" si="23"/>
        <v>174.03183023872683</v>
      </c>
      <c r="DY167" s="3">
        <f t="shared" si="19"/>
        <v>174.2515695293022</v>
      </c>
      <c r="DZ167" s="3">
        <f t="shared" si="20"/>
        <v>170.27156480647432</v>
      </c>
      <c r="EA167" s="3">
        <f t="shared" si="21"/>
        <v>178.23157425213009</v>
      </c>
    </row>
    <row r="168" spans="1:131" ht="20.100000000000001" customHeight="1" x14ac:dyDescent="0.2">
      <c r="A168" s="17"/>
      <c r="B168" s="33"/>
      <c r="C168" s="33"/>
      <c r="DG168" s="3"/>
      <c r="DS168" s="3">
        <f t="shared" si="16"/>
        <v>174.5251177394035</v>
      </c>
      <c r="DT168" s="3">
        <f t="shared" si="22"/>
        <v>174.13756142333341</v>
      </c>
      <c r="DU168" s="3">
        <f t="shared" si="17"/>
        <v>169.78642958664983</v>
      </c>
      <c r="DV168" s="3">
        <f t="shared" si="18"/>
        <v>178.48869326001699</v>
      </c>
      <c r="DX168" s="3">
        <f t="shared" si="23"/>
        <v>174.5251177394035</v>
      </c>
      <c r="DY168" s="3">
        <f t="shared" si="19"/>
        <v>174.2515695293022</v>
      </c>
      <c r="DZ168" s="3">
        <f t="shared" si="20"/>
        <v>170.27156480647432</v>
      </c>
      <c r="EA168" s="3">
        <f t="shared" si="21"/>
        <v>178.23157425213009</v>
      </c>
    </row>
    <row r="169" spans="1:131" ht="20.100000000000001" customHeight="1" x14ac:dyDescent="0.2">
      <c r="A169" s="17"/>
      <c r="B169" s="33"/>
      <c r="C169" s="33"/>
      <c r="DG169" s="3"/>
      <c r="DS169" s="3">
        <f t="shared" si="16"/>
        <v>174.5251177394035</v>
      </c>
      <c r="DT169" s="3">
        <f t="shared" si="22"/>
        <v>174.13756142333341</v>
      </c>
      <c r="DU169" s="3">
        <f t="shared" si="17"/>
        <v>169.78642958664983</v>
      </c>
      <c r="DV169" s="3">
        <f t="shared" si="18"/>
        <v>178.48869326001699</v>
      </c>
      <c r="DX169" s="3">
        <f t="shared" si="23"/>
        <v>174.5251177394035</v>
      </c>
      <c r="DY169" s="3">
        <f t="shared" si="19"/>
        <v>174.2515695293022</v>
      </c>
      <c r="DZ169" s="3">
        <f t="shared" si="20"/>
        <v>170.27156480647432</v>
      </c>
      <c r="EA169" s="3">
        <f t="shared" si="21"/>
        <v>178.23157425213009</v>
      </c>
    </row>
    <row r="170" spans="1:131" ht="20.100000000000001" customHeight="1" x14ac:dyDescent="0.2">
      <c r="A170" s="17"/>
      <c r="B170" s="33"/>
      <c r="C170" s="33"/>
      <c r="DG170" s="3"/>
      <c r="DS170" s="3">
        <f t="shared" si="16"/>
        <v>174.5251177394035</v>
      </c>
      <c r="DT170" s="3">
        <f t="shared" si="22"/>
        <v>174.13756142333341</v>
      </c>
      <c r="DU170" s="3">
        <f t="shared" si="17"/>
        <v>169.78642958664983</v>
      </c>
      <c r="DV170" s="3">
        <f t="shared" si="18"/>
        <v>178.48869326001699</v>
      </c>
      <c r="DX170" s="3">
        <f t="shared" si="23"/>
        <v>174.5251177394035</v>
      </c>
      <c r="DY170" s="3">
        <f t="shared" si="19"/>
        <v>174.2515695293022</v>
      </c>
      <c r="DZ170" s="3">
        <f t="shared" si="20"/>
        <v>170.27156480647432</v>
      </c>
      <c r="EA170" s="3">
        <f t="shared" si="21"/>
        <v>178.23157425213009</v>
      </c>
    </row>
    <row r="171" spans="1:131" ht="20.100000000000001" customHeight="1" x14ac:dyDescent="0.2">
      <c r="A171" s="17"/>
      <c r="B171" s="33"/>
      <c r="C171" s="33"/>
      <c r="DG171" s="3"/>
    </row>
    <row r="172" spans="1:131" ht="20.100000000000001" customHeight="1" x14ac:dyDescent="0.2">
      <c r="A172" s="17"/>
      <c r="B172" s="33"/>
      <c r="C172" s="33"/>
      <c r="DG172" s="3"/>
    </row>
    <row r="173" spans="1:131" ht="20.100000000000001" customHeight="1" x14ac:dyDescent="0.2">
      <c r="A173" s="17"/>
      <c r="B173" s="33"/>
      <c r="C173" s="33"/>
      <c r="DG173" s="3"/>
    </row>
    <row r="174" spans="1:131" ht="20.100000000000001" customHeight="1" x14ac:dyDescent="0.2">
      <c r="A174" s="17"/>
      <c r="B174" s="33"/>
      <c r="C174" s="33"/>
    </row>
    <row r="175" spans="1:131" ht="20.100000000000001" customHeight="1" x14ac:dyDescent="0.2">
      <c r="A175" s="17"/>
      <c r="B175" s="33"/>
      <c r="C175" s="33"/>
    </row>
    <row r="176" spans="1:131" ht="20.100000000000001" customHeight="1" x14ac:dyDescent="0.2">
      <c r="A176" s="17"/>
      <c r="B176" s="33"/>
      <c r="C176" s="33"/>
    </row>
    <row r="177" spans="1:3" ht="20.100000000000001" customHeight="1" x14ac:dyDescent="0.2">
      <c r="A177" s="17"/>
      <c r="B177" s="33"/>
      <c r="C177" s="33"/>
    </row>
    <row r="178" spans="1:3" ht="20.100000000000001" customHeight="1" x14ac:dyDescent="0.2">
      <c r="A178" s="17"/>
      <c r="B178" s="33"/>
      <c r="C178" s="33"/>
    </row>
    <row r="179" spans="1:3" ht="20.100000000000001" customHeight="1" x14ac:dyDescent="0.2">
      <c r="A179" s="17"/>
      <c r="B179" s="33"/>
      <c r="C179" s="33"/>
    </row>
    <row r="180" spans="1:3" ht="20.100000000000001" customHeight="1" x14ac:dyDescent="0.2">
      <c r="A180" s="17"/>
      <c r="B180" s="33"/>
      <c r="C180" s="33"/>
    </row>
    <row r="181" spans="1:3" ht="20.100000000000001" customHeight="1" x14ac:dyDescent="0.2">
      <c r="A181" s="17"/>
      <c r="B181" s="33"/>
      <c r="C181" s="33"/>
    </row>
    <row r="182" spans="1:3" ht="20.100000000000001" customHeight="1" x14ac:dyDescent="0.2">
      <c r="A182" s="17"/>
      <c r="B182" s="33"/>
      <c r="C182" s="33"/>
    </row>
    <row r="183" spans="1:3" ht="20.100000000000001" customHeight="1" x14ac:dyDescent="0.2">
      <c r="A183" s="17"/>
      <c r="B183" s="33"/>
      <c r="C183" s="33"/>
    </row>
    <row r="184" spans="1:3" ht="20.100000000000001" customHeight="1" x14ac:dyDescent="0.2">
      <c r="A184" s="17"/>
      <c r="B184" s="33"/>
      <c r="C184" s="33"/>
    </row>
    <row r="185" spans="1:3" ht="20.100000000000001" customHeight="1" x14ac:dyDescent="0.2">
      <c r="A185" s="17"/>
      <c r="B185" s="33"/>
      <c r="C185" s="33"/>
    </row>
    <row r="186" spans="1:3" ht="20.100000000000001" customHeight="1" x14ac:dyDescent="0.2">
      <c r="A186" s="17"/>
      <c r="B186" s="33"/>
      <c r="C186" s="33"/>
    </row>
    <row r="187" spans="1:3" ht="20.100000000000001" customHeight="1" x14ac:dyDescent="0.2">
      <c r="A187" s="17"/>
      <c r="B187" s="33"/>
      <c r="C187" s="33"/>
    </row>
    <row r="188" spans="1:3" ht="20.100000000000001" customHeight="1" x14ac:dyDescent="0.2">
      <c r="A188" s="17"/>
      <c r="B188" s="33"/>
      <c r="C188" s="33"/>
    </row>
    <row r="189" spans="1:3" ht="20.100000000000001" customHeight="1" x14ac:dyDescent="0.2">
      <c r="A189" s="17"/>
      <c r="B189" s="33"/>
      <c r="C189" s="33"/>
    </row>
    <row r="190" spans="1:3" ht="20.100000000000001" customHeight="1" x14ac:dyDescent="0.2">
      <c r="A190" s="17"/>
      <c r="B190" s="33"/>
      <c r="C190" s="33"/>
    </row>
    <row r="191" spans="1:3" ht="20.100000000000001" customHeight="1" x14ac:dyDescent="0.2">
      <c r="A191" s="17"/>
      <c r="B191" s="33"/>
      <c r="C191" s="33"/>
    </row>
    <row r="192" spans="1:3" ht="20.100000000000001" customHeight="1" x14ac:dyDescent="0.2">
      <c r="A192" s="17"/>
      <c r="B192" s="33"/>
      <c r="C192" s="33"/>
    </row>
    <row r="193" spans="1:3" ht="20.100000000000001" customHeight="1" x14ac:dyDescent="0.2">
      <c r="A193" s="17"/>
      <c r="B193" s="33"/>
      <c r="C193" s="33"/>
    </row>
    <row r="194" spans="1:3" ht="20.100000000000001" customHeight="1" x14ac:dyDescent="0.2">
      <c r="A194" s="17"/>
      <c r="B194" s="33"/>
      <c r="C194" s="33"/>
    </row>
    <row r="195" spans="1:3" ht="20.100000000000001" customHeight="1" x14ac:dyDescent="0.2">
      <c r="A195" s="17"/>
      <c r="B195" s="33"/>
      <c r="C195" s="33"/>
    </row>
    <row r="196" spans="1:3" ht="20.100000000000001" customHeight="1" x14ac:dyDescent="0.2">
      <c r="A196" s="17"/>
      <c r="B196" s="33"/>
      <c r="C196" s="33"/>
    </row>
    <row r="197" spans="1:3" ht="20.100000000000001" customHeight="1" x14ac:dyDescent="0.2">
      <c r="A197" s="17"/>
      <c r="B197" s="33"/>
      <c r="C197" s="33"/>
    </row>
    <row r="198" spans="1:3" ht="20.100000000000001" customHeight="1" x14ac:dyDescent="0.2">
      <c r="A198" s="17"/>
      <c r="B198" s="33"/>
      <c r="C198" s="33"/>
    </row>
    <row r="199" spans="1:3" ht="20.100000000000001" customHeight="1" x14ac:dyDescent="0.2">
      <c r="A199" s="17"/>
      <c r="B199" s="33"/>
      <c r="C199" s="33"/>
    </row>
    <row r="200" spans="1:3" ht="20.100000000000001" customHeight="1" x14ac:dyDescent="0.2">
      <c r="A200" s="17"/>
      <c r="B200" s="33"/>
      <c r="C200" s="33"/>
    </row>
    <row r="201" spans="1:3" ht="20.100000000000001" customHeight="1" x14ac:dyDescent="0.2">
      <c r="A201" s="17"/>
      <c r="B201" s="33"/>
      <c r="C201" s="33"/>
    </row>
    <row r="202" spans="1:3" ht="20.100000000000001" customHeight="1" x14ac:dyDescent="0.2">
      <c r="A202" s="17"/>
      <c r="B202" s="33"/>
      <c r="C202" s="33"/>
    </row>
    <row r="203" spans="1:3" ht="20.100000000000001" customHeight="1" x14ac:dyDescent="0.2">
      <c r="A203" s="17"/>
      <c r="B203" s="33"/>
      <c r="C203" s="33"/>
    </row>
    <row r="204" spans="1:3" ht="20.100000000000001" customHeight="1" x14ac:dyDescent="0.2">
      <c r="A204" s="17"/>
      <c r="B204" s="33"/>
      <c r="C204" s="33"/>
    </row>
    <row r="205" spans="1:3" ht="20.100000000000001" customHeight="1" x14ac:dyDescent="0.2">
      <c r="A205" s="17"/>
      <c r="B205" s="33"/>
      <c r="C205" s="33"/>
    </row>
    <row r="206" spans="1:3" ht="20.100000000000001" customHeight="1" x14ac:dyDescent="0.2">
      <c r="A206" s="17"/>
      <c r="B206" s="33"/>
      <c r="C206" s="33"/>
    </row>
    <row r="207" spans="1:3" ht="20.100000000000001" customHeight="1" x14ac:dyDescent="0.2">
      <c r="A207" s="17"/>
      <c r="B207" s="33"/>
      <c r="C207" s="33"/>
    </row>
    <row r="208" spans="1:3" ht="20.100000000000001" customHeight="1" x14ac:dyDescent="0.2">
      <c r="A208" s="17"/>
      <c r="B208" s="33"/>
      <c r="C208" s="33"/>
    </row>
    <row r="209" spans="1:3" ht="20.100000000000001" customHeight="1" x14ac:dyDescent="0.2">
      <c r="A209" s="17"/>
      <c r="B209" s="33"/>
      <c r="C209" s="33"/>
    </row>
    <row r="210" spans="1:3" ht="20.100000000000001" customHeight="1" x14ac:dyDescent="0.2">
      <c r="A210" s="17"/>
      <c r="B210" s="33"/>
      <c r="C210" s="33"/>
    </row>
    <row r="211" spans="1:3" ht="20.100000000000001" customHeight="1" x14ac:dyDescent="0.2">
      <c r="A211" s="17"/>
      <c r="B211" s="33"/>
      <c r="C211" s="33"/>
    </row>
    <row r="212" spans="1:3" ht="20.100000000000001" customHeight="1" x14ac:dyDescent="0.2">
      <c r="A212" s="17"/>
      <c r="B212" s="33"/>
      <c r="C212" s="33"/>
    </row>
    <row r="213" spans="1:3" ht="20.100000000000001" customHeight="1" x14ac:dyDescent="0.2">
      <c r="A213" s="17"/>
      <c r="B213" s="33"/>
      <c r="C213" s="33"/>
    </row>
    <row r="214" spans="1:3" ht="20.100000000000001" customHeight="1" x14ac:dyDescent="0.2">
      <c r="A214" s="17"/>
      <c r="B214" s="33"/>
      <c r="C214" s="33"/>
    </row>
    <row r="215" spans="1:3" ht="20.100000000000001" customHeight="1" x14ac:dyDescent="0.2">
      <c r="A215" s="17"/>
      <c r="B215" s="33"/>
      <c r="C215" s="33"/>
    </row>
    <row r="216" spans="1:3" ht="20.100000000000001" customHeight="1" x14ac:dyDescent="0.2">
      <c r="A216" s="17"/>
      <c r="B216" s="33"/>
      <c r="C216" s="33"/>
    </row>
    <row r="217" spans="1:3" ht="20.100000000000001" customHeight="1" x14ac:dyDescent="0.2">
      <c r="A217" s="17"/>
      <c r="B217" s="33"/>
      <c r="C217" s="33"/>
    </row>
    <row r="218" spans="1:3" ht="20.100000000000001" customHeight="1" x14ac:dyDescent="0.2">
      <c r="A218" s="17"/>
      <c r="B218" s="33"/>
      <c r="C218" s="33"/>
    </row>
    <row r="219" spans="1:3" ht="20.100000000000001" customHeight="1" x14ac:dyDescent="0.2">
      <c r="A219" s="17"/>
      <c r="B219" s="33"/>
      <c r="C219" s="33"/>
    </row>
    <row r="220" spans="1:3" ht="20.100000000000001" customHeight="1" x14ac:dyDescent="0.2">
      <c r="A220" s="17"/>
      <c r="B220" s="33"/>
      <c r="C220" s="33"/>
    </row>
    <row r="221" spans="1:3" ht="20.100000000000001" customHeight="1" x14ac:dyDescent="0.2">
      <c r="A221" s="17"/>
      <c r="B221" s="33"/>
      <c r="C221" s="33"/>
    </row>
    <row r="222" spans="1:3" ht="20.100000000000001" customHeight="1" x14ac:dyDescent="0.2">
      <c r="A222" s="17"/>
      <c r="B222" s="33"/>
      <c r="C222" s="33"/>
    </row>
    <row r="223" spans="1:3" ht="20.100000000000001" customHeight="1" x14ac:dyDescent="0.2">
      <c r="A223" s="17"/>
      <c r="B223" s="33"/>
      <c r="C223" s="33"/>
    </row>
    <row r="224" spans="1:3" ht="20.100000000000001" customHeight="1" x14ac:dyDescent="0.2">
      <c r="A224" s="17"/>
      <c r="B224" s="33"/>
      <c r="C224" s="33"/>
    </row>
    <row r="225" spans="1:3" ht="20.100000000000001" customHeight="1" x14ac:dyDescent="0.2">
      <c r="A225" s="17"/>
      <c r="B225" s="33"/>
      <c r="C225" s="33"/>
    </row>
    <row r="226" spans="1:3" ht="20.100000000000001" customHeight="1" x14ac:dyDescent="0.2">
      <c r="A226" s="17"/>
      <c r="B226" s="33"/>
      <c r="C226" s="33"/>
    </row>
    <row r="227" spans="1:3" ht="20.100000000000001" customHeight="1" x14ac:dyDescent="0.2">
      <c r="A227" s="17"/>
      <c r="B227" s="33"/>
      <c r="C227" s="33"/>
    </row>
    <row r="228" spans="1:3" ht="20.100000000000001" customHeight="1" x14ac:dyDescent="0.2">
      <c r="A228" s="17"/>
      <c r="B228" s="33"/>
      <c r="C228" s="33"/>
    </row>
    <row r="229" spans="1:3" ht="20.100000000000001" customHeight="1" x14ac:dyDescent="0.2">
      <c r="A229" s="17"/>
      <c r="B229" s="33"/>
      <c r="C229" s="33"/>
    </row>
    <row r="230" spans="1:3" ht="20.100000000000001" customHeight="1" x14ac:dyDescent="0.2">
      <c r="A230" s="17"/>
      <c r="B230" s="33"/>
      <c r="C230" s="33"/>
    </row>
    <row r="231" spans="1:3" ht="20.100000000000001" customHeight="1" x14ac:dyDescent="0.2">
      <c r="A231" s="17"/>
      <c r="B231" s="33"/>
      <c r="C231" s="33"/>
    </row>
    <row r="232" spans="1:3" ht="20.100000000000001" customHeight="1" x14ac:dyDescent="0.2">
      <c r="A232" s="17"/>
      <c r="B232" s="33"/>
      <c r="C232" s="33"/>
    </row>
    <row r="233" spans="1:3" ht="20.100000000000001" customHeight="1" x14ac:dyDescent="0.2">
      <c r="A233" s="17"/>
      <c r="B233" s="33"/>
      <c r="C233" s="33"/>
    </row>
    <row r="234" spans="1:3" ht="20.100000000000001" customHeight="1" x14ac:dyDescent="0.2">
      <c r="A234" s="17"/>
      <c r="B234" s="33"/>
      <c r="C234" s="33"/>
    </row>
    <row r="235" spans="1:3" ht="20.100000000000001" customHeight="1" x14ac:dyDescent="0.2">
      <c r="A235" s="17"/>
      <c r="B235" s="33"/>
      <c r="C235" s="33"/>
    </row>
    <row r="236" spans="1:3" ht="20.100000000000001" customHeight="1" x14ac:dyDescent="0.2">
      <c r="A236" s="17"/>
      <c r="B236" s="33"/>
      <c r="C236" s="33"/>
    </row>
    <row r="237" spans="1:3" ht="20.100000000000001" customHeight="1" x14ac:dyDescent="0.2">
      <c r="A237" s="17"/>
      <c r="B237" s="33"/>
      <c r="C237" s="33"/>
    </row>
    <row r="238" spans="1:3" ht="20.100000000000001" customHeight="1" x14ac:dyDescent="0.2">
      <c r="A238" s="17"/>
      <c r="B238" s="33"/>
      <c r="C238" s="33"/>
    </row>
    <row r="239" spans="1:3" ht="20.100000000000001" customHeight="1" x14ac:dyDescent="0.2">
      <c r="A239" s="17"/>
      <c r="B239" s="33"/>
      <c r="C239" s="33"/>
    </row>
    <row r="240" spans="1:3" ht="20.100000000000001" customHeight="1" x14ac:dyDescent="0.2">
      <c r="A240" s="17"/>
      <c r="B240" s="33"/>
      <c r="C240" s="33"/>
    </row>
    <row r="241" spans="1:3" ht="20.100000000000001" customHeight="1" x14ac:dyDescent="0.2">
      <c r="A241" s="17"/>
      <c r="B241" s="33"/>
      <c r="C241" s="33"/>
    </row>
    <row r="242" spans="1:3" ht="20.100000000000001" customHeight="1" x14ac:dyDescent="0.2">
      <c r="A242" s="17"/>
      <c r="B242" s="33"/>
      <c r="C242" s="33"/>
    </row>
    <row r="243" spans="1:3" ht="20.100000000000001" customHeight="1" x14ac:dyDescent="0.2">
      <c r="A243" s="17"/>
      <c r="B243" s="33"/>
      <c r="C243" s="33"/>
    </row>
    <row r="244" spans="1:3" ht="20.100000000000001" customHeight="1" x14ac:dyDescent="0.2">
      <c r="A244" s="17"/>
      <c r="B244" s="33"/>
      <c r="C244" s="33"/>
    </row>
    <row r="245" spans="1:3" ht="20.100000000000001" customHeight="1" x14ac:dyDescent="0.2">
      <c r="A245" s="17"/>
      <c r="B245" s="33"/>
      <c r="C245" s="33"/>
    </row>
    <row r="246" spans="1:3" ht="20.100000000000001" customHeight="1" x14ac:dyDescent="0.2">
      <c r="A246" s="17"/>
      <c r="B246" s="33"/>
      <c r="C246" s="33"/>
    </row>
    <row r="247" spans="1:3" ht="20.100000000000001" customHeight="1" x14ac:dyDescent="0.2">
      <c r="A247" s="17"/>
      <c r="B247" s="33"/>
      <c r="C247" s="33"/>
    </row>
    <row r="248" spans="1:3" ht="20.100000000000001" customHeight="1" x14ac:dyDescent="0.2">
      <c r="A248" s="17"/>
      <c r="B248" s="33"/>
      <c r="C248" s="33"/>
    </row>
    <row r="249" spans="1:3" ht="20.100000000000001" customHeight="1" x14ac:dyDescent="0.2">
      <c r="A249" s="17"/>
      <c r="B249" s="33"/>
      <c r="C249" s="33"/>
    </row>
    <row r="250" spans="1:3" ht="20.100000000000001" customHeight="1" x14ac:dyDescent="0.2">
      <c r="A250" s="17"/>
      <c r="B250" s="33"/>
      <c r="C250" s="33"/>
    </row>
    <row r="251" spans="1:3" ht="20.100000000000001" customHeight="1" x14ac:dyDescent="0.2">
      <c r="A251" s="17"/>
      <c r="B251" s="33"/>
      <c r="C251" s="33"/>
    </row>
    <row r="252" spans="1:3" ht="20.100000000000001" customHeight="1" x14ac:dyDescent="0.2">
      <c r="A252" s="17"/>
      <c r="B252" s="33"/>
      <c r="C252" s="33"/>
    </row>
    <row r="253" spans="1:3" ht="20.100000000000001" customHeight="1" x14ac:dyDescent="0.2">
      <c r="A253" s="17"/>
      <c r="B253" s="33"/>
      <c r="C253" s="33"/>
    </row>
    <row r="254" spans="1:3" ht="20.100000000000001" customHeight="1" x14ac:dyDescent="0.2">
      <c r="A254" s="17"/>
      <c r="B254" s="33"/>
      <c r="C254" s="33"/>
    </row>
    <row r="255" spans="1:3" ht="20.100000000000001" customHeight="1" x14ac:dyDescent="0.2">
      <c r="A255" s="17"/>
      <c r="B255" s="33"/>
      <c r="C255" s="33"/>
    </row>
    <row r="256" spans="1:3" ht="20.100000000000001" customHeight="1" x14ac:dyDescent="0.2">
      <c r="A256" s="17"/>
      <c r="B256" s="33"/>
      <c r="C256" s="33"/>
    </row>
    <row r="257" spans="1:3" ht="20.100000000000001" customHeight="1" x14ac:dyDescent="0.2">
      <c r="A257" s="17"/>
      <c r="B257" s="33"/>
      <c r="C257" s="33"/>
    </row>
    <row r="258" spans="1:3" ht="20.100000000000001" customHeight="1" x14ac:dyDescent="0.2">
      <c r="A258" s="17"/>
      <c r="B258" s="33"/>
      <c r="C258" s="33"/>
    </row>
    <row r="259" spans="1:3" ht="20.100000000000001" customHeight="1" x14ac:dyDescent="0.2">
      <c r="A259" s="17"/>
      <c r="B259" s="33"/>
      <c r="C259" s="33"/>
    </row>
    <row r="260" spans="1:3" ht="20.100000000000001" customHeight="1" x14ac:dyDescent="0.2">
      <c r="A260" s="17"/>
      <c r="B260" s="33"/>
      <c r="C260" s="33"/>
    </row>
    <row r="261" spans="1:3" ht="20.100000000000001" customHeight="1" x14ac:dyDescent="0.2">
      <c r="A261" s="17"/>
      <c r="B261" s="33"/>
      <c r="C261" s="33"/>
    </row>
    <row r="262" spans="1:3" ht="20.100000000000001" customHeight="1" x14ac:dyDescent="0.2">
      <c r="A262" s="17"/>
      <c r="B262" s="33"/>
      <c r="C262" s="33"/>
    </row>
    <row r="263" spans="1:3" ht="20.100000000000001" customHeight="1" x14ac:dyDescent="0.2">
      <c r="A263" s="17"/>
      <c r="B263" s="33"/>
      <c r="C263" s="33"/>
    </row>
    <row r="264" spans="1:3" ht="20.100000000000001" customHeight="1" x14ac:dyDescent="0.2">
      <c r="A264" s="17"/>
      <c r="B264" s="33"/>
      <c r="C264" s="33"/>
    </row>
    <row r="265" spans="1:3" ht="20.100000000000001" customHeight="1" x14ac:dyDescent="0.2">
      <c r="A265" s="17"/>
      <c r="B265" s="33"/>
      <c r="C265" s="33"/>
    </row>
    <row r="266" spans="1:3" ht="20.100000000000001" customHeight="1" x14ac:dyDescent="0.2">
      <c r="A266" s="17"/>
      <c r="B266" s="33"/>
      <c r="C266" s="33"/>
    </row>
    <row r="267" spans="1:3" ht="20.100000000000001" customHeight="1" x14ac:dyDescent="0.2">
      <c r="A267" s="17"/>
      <c r="B267" s="33"/>
      <c r="C267" s="33"/>
    </row>
    <row r="268" spans="1:3" ht="20.100000000000001" customHeight="1" x14ac:dyDescent="0.2">
      <c r="A268" s="17"/>
      <c r="B268" s="33"/>
      <c r="C268" s="33"/>
    </row>
    <row r="269" spans="1:3" ht="20.100000000000001" customHeight="1" x14ac:dyDescent="0.2">
      <c r="A269" s="17"/>
      <c r="B269" s="33"/>
      <c r="C269" s="33"/>
    </row>
    <row r="270" spans="1:3" ht="20.100000000000001" customHeight="1" x14ac:dyDescent="0.2">
      <c r="A270" s="17"/>
      <c r="B270" s="33"/>
      <c r="C270" s="33"/>
    </row>
    <row r="271" spans="1:3" ht="20.100000000000001" customHeight="1" x14ac:dyDescent="0.2">
      <c r="A271" s="17"/>
      <c r="B271" s="33"/>
      <c r="C271" s="33"/>
    </row>
    <row r="272" spans="1:3" ht="20.100000000000001" customHeight="1" x14ac:dyDescent="0.2">
      <c r="A272" s="17"/>
      <c r="B272" s="33"/>
      <c r="C272" s="33"/>
    </row>
    <row r="273" spans="1:3" ht="20.100000000000001" customHeight="1" x14ac:dyDescent="0.2">
      <c r="A273" s="17"/>
      <c r="B273" s="33"/>
      <c r="C273" s="33"/>
    </row>
    <row r="274" spans="1:3" ht="20.100000000000001" customHeight="1" x14ac:dyDescent="0.2">
      <c r="A274" s="17"/>
      <c r="B274" s="33"/>
      <c r="C274" s="33"/>
    </row>
    <row r="275" spans="1:3" ht="20.100000000000001" customHeight="1" x14ac:dyDescent="0.2">
      <c r="A275" s="17"/>
      <c r="B275" s="33"/>
      <c r="C275" s="33"/>
    </row>
    <row r="276" spans="1:3" ht="20.100000000000001" customHeight="1" x14ac:dyDescent="0.2">
      <c r="A276" s="17"/>
      <c r="B276" s="33"/>
      <c r="C276" s="33"/>
    </row>
    <row r="277" spans="1:3" ht="20.100000000000001" customHeight="1" x14ac:dyDescent="0.2">
      <c r="A277" s="17"/>
      <c r="B277" s="33"/>
      <c r="C277" s="33"/>
    </row>
    <row r="278" spans="1:3" ht="20.100000000000001" customHeight="1" x14ac:dyDescent="0.2">
      <c r="A278" s="17"/>
      <c r="B278" s="33"/>
      <c r="C278" s="33"/>
    </row>
    <row r="279" spans="1:3" ht="20.100000000000001" customHeight="1" x14ac:dyDescent="0.2">
      <c r="A279" s="17"/>
      <c r="B279" s="33"/>
      <c r="C279" s="33"/>
    </row>
    <row r="280" spans="1:3" ht="20.100000000000001" customHeight="1" x14ac:dyDescent="0.2">
      <c r="A280" s="17"/>
      <c r="B280" s="33"/>
      <c r="C280" s="33"/>
    </row>
    <row r="281" spans="1:3" ht="20.100000000000001" customHeight="1" x14ac:dyDescent="0.2">
      <c r="A281" s="17"/>
      <c r="B281" s="33"/>
      <c r="C281" s="33"/>
    </row>
    <row r="282" spans="1:3" ht="20.100000000000001" customHeight="1" x14ac:dyDescent="0.2">
      <c r="A282" s="17"/>
      <c r="B282" s="33"/>
      <c r="C282" s="33"/>
    </row>
    <row r="283" spans="1:3" ht="20.100000000000001" customHeight="1" x14ac:dyDescent="0.2">
      <c r="A283" s="17"/>
      <c r="B283" s="33"/>
      <c r="C283" s="33"/>
    </row>
    <row r="284" spans="1:3" ht="20.100000000000001" customHeight="1" x14ac:dyDescent="0.2">
      <c r="A284" s="17"/>
      <c r="B284" s="33"/>
      <c r="C284" s="33"/>
    </row>
    <row r="285" spans="1:3" ht="20.100000000000001" customHeight="1" x14ac:dyDescent="0.2">
      <c r="A285" s="17"/>
      <c r="B285" s="33"/>
      <c r="C285" s="33"/>
    </row>
    <row r="286" spans="1:3" ht="20.100000000000001" customHeight="1" x14ac:dyDescent="0.2">
      <c r="A286" s="17"/>
      <c r="B286" s="33"/>
      <c r="C286" s="33"/>
    </row>
    <row r="287" spans="1:3" ht="20.100000000000001" customHeight="1" x14ac:dyDescent="0.2">
      <c r="A287" s="17"/>
      <c r="B287" s="33"/>
      <c r="C287" s="33"/>
    </row>
    <row r="288" spans="1:3" ht="20.100000000000001" customHeight="1" x14ac:dyDescent="0.2">
      <c r="A288" s="17"/>
      <c r="B288" s="33"/>
      <c r="C288" s="33"/>
    </row>
    <row r="289" spans="1:3" ht="20.100000000000001" customHeight="1" x14ac:dyDescent="0.2">
      <c r="A289" s="17"/>
      <c r="B289" s="33"/>
      <c r="C289" s="33"/>
    </row>
    <row r="290" spans="1:3" ht="20.100000000000001" customHeight="1" x14ac:dyDescent="0.2">
      <c r="A290" s="17"/>
      <c r="B290" s="33"/>
      <c r="C290" s="33"/>
    </row>
    <row r="291" spans="1:3" ht="20.100000000000001" customHeight="1" x14ac:dyDescent="0.2">
      <c r="A291" s="17"/>
      <c r="B291" s="33"/>
      <c r="C291" s="33"/>
    </row>
    <row r="292" spans="1:3" ht="20.100000000000001" customHeight="1" x14ac:dyDescent="0.2">
      <c r="A292" s="17"/>
      <c r="B292" s="33"/>
      <c r="C292" s="33"/>
    </row>
    <row r="293" spans="1:3" ht="20.100000000000001" customHeight="1" x14ac:dyDescent="0.2">
      <c r="A293" s="17"/>
      <c r="B293" s="33"/>
      <c r="C293" s="33"/>
    </row>
    <row r="294" spans="1:3" ht="20.100000000000001" customHeight="1" x14ac:dyDescent="0.2">
      <c r="A294" s="17"/>
      <c r="B294" s="33"/>
      <c r="C294" s="33"/>
    </row>
    <row r="295" spans="1:3" ht="20.100000000000001" customHeight="1" x14ac:dyDescent="0.2">
      <c r="A295" s="17"/>
      <c r="B295" s="33"/>
      <c r="C295" s="33"/>
    </row>
    <row r="296" spans="1:3" ht="20.100000000000001" customHeight="1" x14ac:dyDescent="0.2">
      <c r="A296" s="17"/>
      <c r="B296" s="33"/>
      <c r="C296" s="33"/>
    </row>
    <row r="297" spans="1:3" ht="20.100000000000001" customHeight="1" x14ac:dyDescent="0.2">
      <c r="A297" s="17"/>
      <c r="B297" s="33"/>
      <c r="C297" s="33"/>
    </row>
    <row r="298" spans="1:3" ht="20.100000000000001" customHeight="1" x14ac:dyDescent="0.2">
      <c r="A298" s="17"/>
      <c r="B298" s="33"/>
      <c r="C298" s="33"/>
    </row>
    <row r="299" spans="1:3" ht="20.100000000000001" customHeight="1" x14ac:dyDescent="0.2">
      <c r="A299" s="17"/>
      <c r="B299" s="33"/>
      <c r="C299" s="33"/>
    </row>
    <row r="300" spans="1:3" ht="20.100000000000001" customHeight="1" x14ac:dyDescent="0.2">
      <c r="A300" s="17"/>
      <c r="B300" s="33"/>
      <c r="C300" s="33"/>
    </row>
    <row r="301" spans="1:3" ht="20.100000000000001" customHeight="1" x14ac:dyDescent="0.2">
      <c r="A301" s="17"/>
      <c r="B301" s="33"/>
      <c r="C301" s="33"/>
    </row>
    <row r="302" spans="1:3" ht="20.100000000000001" customHeight="1" x14ac:dyDescent="0.2">
      <c r="A302" s="17"/>
      <c r="B302" s="33"/>
      <c r="C302" s="33"/>
    </row>
    <row r="303" spans="1:3" ht="20.100000000000001" customHeight="1" x14ac:dyDescent="0.2">
      <c r="A303" s="17"/>
      <c r="B303" s="33"/>
      <c r="C303" s="33"/>
    </row>
    <row r="304" spans="1:3" ht="20.100000000000001" customHeight="1" x14ac:dyDescent="0.2">
      <c r="A304" s="17"/>
      <c r="B304" s="33"/>
      <c r="C304" s="33"/>
    </row>
    <row r="305" spans="1:3" ht="20.100000000000001" customHeight="1" x14ac:dyDescent="0.2">
      <c r="A305" s="17"/>
      <c r="B305" s="33"/>
      <c r="C305" s="33"/>
    </row>
    <row r="306" spans="1:3" ht="20.100000000000001" customHeight="1" x14ac:dyDescent="0.2">
      <c r="A306" s="17"/>
      <c r="B306" s="33"/>
      <c r="C306" s="33"/>
    </row>
    <row r="307" spans="1:3" ht="20.100000000000001" customHeight="1" x14ac:dyDescent="0.2">
      <c r="A307" s="17"/>
      <c r="B307" s="33"/>
      <c r="C307" s="33"/>
    </row>
    <row r="308" spans="1:3" ht="20.100000000000001" customHeight="1" x14ac:dyDescent="0.2">
      <c r="A308" s="17"/>
      <c r="B308" s="33"/>
      <c r="C308" s="33"/>
    </row>
    <row r="309" spans="1:3" ht="20.100000000000001" customHeight="1" x14ac:dyDescent="0.2">
      <c r="A309" s="17"/>
      <c r="B309" s="33"/>
      <c r="C309" s="33"/>
    </row>
    <row r="310" spans="1:3" ht="20.100000000000001" customHeight="1" x14ac:dyDescent="0.2">
      <c r="A310" s="17"/>
      <c r="B310" s="33"/>
      <c r="C310" s="33"/>
    </row>
    <row r="311" spans="1:3" ht="20.100000000000001" customHeight="1" x14ac:dyDescent="0.2">
      <c r="A311" s="17"/>
      <c r="B311" s="33"/>
      <c r="C311" s="33"/>
    </row>
    <row r="312" spans="1:3" ht="20.100000000000001" customHeight="1" x14ac:dyDescent="0.2">
      <c r="A312" s="17"/>
      <c r="B312" s="33"/>
      <c r="C312" s="33"/>
    </row>
    <row r="313" spans="1:3" ht="20.100000000000001" customHeight="1" x14ac:dyDescent="0.2">
      <c r="A313" s="17"/>
      <c r="B313" s="33"/>
      <c r="C313" s="33"/>
    </row>
    <row r="314" spans="1:3" ht="20.100000000000001" customHeight="1" x14ac:dyDescent="0.2">
      <c r="A314" s="17"/>
      <c r="B314" s="33"/>
      <c r="C314" s="33"/>
    </row>
    <row r="315" spans="1:3" ht="20.100000000000001" customHeight="1" x14ac:dyDescent="0.2">
      <c r="A315" s="17"/>
      <c r="B315" s="33"/>
      <c r="C315" s="33"/>
    </row>
    <row r="316" spans="1:3" ht="20.100000000000001" customHeight="1" x14ac:dyDescent="0.2">
      <c r="A316" s="17"/>
      <c r="B316" s="33"/>
      <c r="C316" s="33"/>
    </row>
    <row r="317" spans="1:3" ht="20.100000000000001" customHeight="1" x14ac:dyDescent="0.2">
      <c r="A317" s="17"/>
      <c r="B317" s="33"/>
      <c r="C317" s="33"/>
    </row>
    <row r="318" spans="1:3" ht="20.100000000000001" customHeight="1" x14ac:dyDescent="0.2">
      <c r="A318" s="17"/>
      <c r="B318" s="33"/>
      <c r="C318" s="33"/>
    </row>
    <row r="319" spans="1:3" ht="20.100000000000001" customHeight="1" x14ac:dyDescent="0.2">
      <c r="A319" s="17"/>
      <c r="B319" s="33"/>
      <c r="C319" s="33"/>
    </row>
    <row r="320" spans="1:3" ht="20.100000000000001" customHeight="1" x14ac:dyDescent="0.2">
      <c r="A320" s="17"/>
      <c r="B320" s="33"/>
      <c r="C320" s="33"/>
    </row>
    <row r="321" spans="1:3" ht="20.100000000000001" customHeight="1" x14ac:dyDescent="0.2">
      <c r="A321" s="17"/>
      <c r="B321" s="33"/>
      <c r="C321" s="33"/>
    </row>
    <row r="322" spans="1:3" ht="20.100000000000001" customHeight="1" x14ac:dyDescent="0.2">
      <c r="A322" s="17"/>
      <c r="B322" s="33"/>
      <c r="C322" s="33"/>
    </row>
    <row r="323" spans="1:3" ht="20.100000000000001" customHeight="1" x14ac:dyDescent="0.2">
      <c r="A323" s="17"/>
      <c r="B323" s="33"/>
      <c r="C323" s="33"/>
    </row>
    <row r="324" spans="1:3" ht="20.100000000000001" customHeight="1" x14ac:dyDescent="0.2">
      <c r="A324" s="17"/>
      <c r="B324" s="33"/>
      <c r="C324" s="33"/>
    </row>
    <row r="325" spans="1:3" ht="20.100000000000001" customHeight="1" x14ac:dyDescent="0.2">
      <c r="A325" s="17"/>
      <c r="B325" s="33"/>
      <c r="C325" s="33"/>
    </row>
    <row r="326" spans="1:3" ht="20.100000000000001" customHeight="1" x14ac:dyDescent="0.2">
      <c r="A326" s="17"/>
      <c r="B326" s="33"/>
      <c r="C326" s="33"/>
    </row>
    <row r="327" spans="1:3" ht="20.100000000000001" customHeight="1" x14ac:dyDescent="0.2">
      <c r="A327" s="17"/>
      <c r="B327" s="33"/>
      <c r="C327" s="33"/>
    </row>
    <row r="328" spans="1:3" ht="20.100000000000001" customHeight="1" x14ac:dyDescent="0.2">
      <c r="A328" s="17"/>
      <c r="B328" s="33"/>
      <c r="C328" s="33"/>
    </row>
    <row r="329" spans="1:3" ht="20.100000000000001" customHeight="1" x14ac:dyDescent="0.2">
      <c r="A329" s="17"/>
      <c r="B329" s="33"/>
      <c r="C329" s="33"/>
    </row>
    <row r="330" spans="1:3" ht="20.100000000000001" customHeight="1" x14ac:dyDescent="0.2">
      <c r="A330" s="17"/>
      <c r="B330" s="33"/>
      <c r="C330" s="33"/>
    </row>
    <row r="331" spans="1:3" ht="20.100000000000001" customHeight="1" x14ac:dyDescent="0.2">
      <c r="A331" s="17"/>
      <c r="B331" s="33"/>
      <c r="C331" s="33"/>
    </row>
    <row r="332" spans="1:3" ht="20.100000000000001" customHeight="1" x14ac:dyDescent="0.2">
      <c r="A332" s="17"/>
      <c r="B332" s="33"/>
      <c r="C332" s="33"/>
    </row>
    <row r="333" spans="1:3" ht="20.100000000000001" customHeight="1" x14ac:dyDescent="0.2">
      <c r="A333" s="17"/>
      <c r="B333" s="33"/>
      <c r="C333" s="33"/>
    </row>
    <row r="334" spans="1:3" ht="20.100000000000001" customHeight="1" x14ac:dyDescent="0.2">
      <c r="A334" s="17"/>
      <c r="B334" s="33"/>
      <c r="C334" s="33"/>
    </row>
    <row r="335" spans="1:3" ht="20.100000000000001" customHeight="1" x14ac:dyDescent="0.2">
      <c r="A335" s="17"/>
      <c r="B335" s="33"/>
      <c r="C335" s="33"/>
    </row>
    <row r="336" spans="1:3" ht="20.100000000000001" customHeight="1" x14ac:dyDescent="0.2">
      <c r="A336" s="17"/>
      <c r="B336" s="33"/>
      <c r="C336" s="33"/>
    </row>
    <row r="337" spans="1:3" ht="20.100000000000001" customHeight="1" x14ac:dyDescent="0.2">
      <c r="A337" s="17"/>
      <c r="B337" s="33"/>
      <c r="C337" s="33"/>
    </row>
    <row r="338" spans="1:3" ht="20.100000000000001" customHeight="1" x14ac:dyDescent="0.2">
      <c r="A338" s="17"/>
      <c r="B338" s="33"/>
      <c r="C338" s="33"/>
    </row>
    <row r="339" spans="1:3" ht="20.100000000000001" customHeight="1" x14ac:dyDescent="0.2">
      <c r="A339" s="17"/>
      <c r="B339" s="33"/>
      <c r="C339" s="33"/>
    </row>
    <row r="340" spans="1:3" ht="20.100000000000001" customHeight="1" x14ac:dyDescent="0.2">
      <c r="A340" s="17"/>
      <c r="B340" s="33"/>
      <c r="C340" s="33"/>
    </row>
    <row r="341" spans="1:3" ht="20.100000000000001" customHeight="1" x14ac:dyDescent="0.2">
      <c r="A341" s="17"/>
      <c r="B341" s="33"/>
      <c r="C341" s="33"/>
    </row>
    <row r="342" spans="1:3" ht="20.100000000000001" customHeight="1" x14ac:dyDescent="0.2">
      <c r="A342" s="17"/>
      <c r="B342" s="33"/>
      <c r="C342" s="33"/>
    </row>
    <row r="343" spans="1:3" ht="20.100000000000001" customHeight="1" x14ac:dyDescent="0.2">
      <c r="A343" s="17"/>
      <c r="B343" s="33"/>
      <c r="C343" s="33"/>
    </row>
    <row r="344" spans="1:3" ht="20.100000000000001" customHeight="1" x14ac:dyDescent="0.2">
      <c r="A344" s="17"/>
      <c r="B344" s="33"/>
      <c r="C344" s="33"/>
    </row>
    <row r="345" spans="1:3" ht="20.100000000000001" customHeight="1" x14ac:dyDescent="0.2">
      <c r="A345" s="17"/>
      <c r="B345" s="33"/>
      <c r="C345" s="33"/>
    </row>
    <row r="346" spans="1:3" ht="20.100000000000001" customHeight="1" x14ac:dyDescent="0.2">
      <c r="A346" s="17"/>
      <c r="B346" s="33"/>
      <c r="C346" s="33"/>
    </row>
    <row r="347" spans="1:3" ht="20.100000000000001" customHeight="1" x14ac:dyDescent="0.2">
      <c r="A347" s="17"/>
      <c r="B347" s="33"/>
      <c r="C347" s="33"/>
    </row>
    <row r="348" spans="1:3" ht="20.100000000000001" customHeight="1" x14ac:dyDescent="0.2">
      <c r="A348" s="17"/>
      <c r="B348" s="33"/>
      <c r="C348" s="33"/>
    </row>
    <row r="349" spans="1:3" ht="20.100000000000001" customHeight="1" x14ac:dyDescent="0.2">
      <c r="A349" s="17"/>
      <c r="B349" s="33"/>
      <c r="C349" s="33"/>
    </row>
    <row r="350" spans="1:3" ht="20.100000000000001" customHeight="1" x14ac:dyDescent="0.2">
      <c r="A350" s="17"/>
      <c r="B350" s="33"/>
      <c r="C350" s="33"/>
    </row>
    <row r="351" spans="1:3" ht="20.100000000000001" customHeight="1" x14ac:dyDescent="0.2">
      <c r="A351" s="17"/>
      <c r="B351" s="33"/>
      <c r="C351" s="33"/>
    </row>
    <row r="352" spans="1:3" ht="20.100000000000001" customHeight="1" x14ac:dyDescent="0.2">
      <c r="A352" s="17"/>
      <c r="B352" s="33"/>
      <c r="C352" s="33"/>
    </row>
    <row r="353" spans="1:3" ht="20.100000000000001" customHeight="1" x14ac:dyDescent="0.2">
      <c r="A353" s="17"/>
      <c r="B353" s="33"/>
      <c r="C353" s="33"/>
    </row>
    <row r="354" spans="1:3" ht="20.100000000000001" customHeight="1" x14ac:dyDescent="0.2">
      <c r="A354" s="17"/>
      <c r="B354" s="33"/>
      <c r="C354" s="33"/>
    </row>
    <row r="355" spans="1:3" ht="20.100000000000001" customHeight="1" x14ac:dyDescent="0.2">
      <c r="A355" s="17"/>
      <c r="B355" s="33"/>
      <c r="C355" s="33"/>
    </row>
    <row r="356" spans="1:3" ht="20.100000000000001" customHeight="1" x14ac:dyDescent="0.2">
      <c r="A356" s="17"/>
      <c r="B356" s="33"/>
      <c r="C356" s="33"/>
    </row>
    <row r="357" spans="1:3" ht="20.100000000000001" customHeight="1" x14ac:dyDescent="0.2">
      <c r="A357" s="17"/>
      <c r="B357" s="33"/>
      <c r="C357" s="33"/>
    </row>
    <row r="358" spans="1:3" ht="20.100000000000001" customHeight="1" x14ac:dyDescent="0.2">
      <c r="A358" s="17"/>
      <c r="B358" s="33"/>
      <c r="C358" s="33"/>
    </row>
    <row r="359" spans="1:3" ht="20.100000000000001" customHeight="1" x14ac:dyDescent="0.2">
      <c r="A359" s="17"/>
      <c r="B359" s="33"/>
      <c r="C359" s="33"/>
    </row>
    <row r="360" spans="1:3" ht="20.100000000000001" customHeight="1" x14ac:dyDescent="0.2">
      <c r="A360" s="17"/>
      <c r="B360" s="33"/>
      <c r="C360" s="33"/>
    </row>
    <row r="361" spans="1:3" ht="20.100000000000001" customHeight="1" x14ac:dyDescent="0.2">
      <c r="A361" s="17"/>
      <c r="B361" s="33"/>
      <c r="C361" s="33"/>
    </row>
    <row r="362" spans="1:3" ht="20.100000000000001" customHeight="1" x14ac:dyDescent="0.2">
      <c r="A362" s="17"/>
      <c r="B362" s="33"/>
      <c r="C362" s="33"/>
    </row>
    <row r="363" spans="1:3" ht="20.100000000000001" customHeight="1" x14ac:dyDescent="0.2">
      <c r="A363" s="17"/>
      <c r="B363" s="33"/>
      <c r="C363" s="33"/>
    </row>
    <row r="364" spans="1:3" ht="20.100000000000001" customHeight="1" x14ac:dyDescent="0.2">
      <c r="A364" s="17"/>
      <c r="B364" s="33"/>
      <c r="C364" s="33"/>
    </row>
    <row r="365" spans="1:3" ht="20.100000000000001" customHeight="1" x14ac:dyDescent="0.2">
      <c r="A365" s="17"/>
      <c r="B365" s="33"/>
      <c r="C365" s="33"/>
    </row>
    <row r="366" spans="1:3" ht="20.100000000000001" customHeight="1" x14ac:dyDescent="0.2">
      <c r="A366" s="17"/>
      <c r="B366" s="33"/>
      <c r="C366" s="33"/>
    </row>
    <row r="367" spans="1:3" ht="20.100000000000001" customHeight="1" x14ac:dyDescent="0.2">
      <c r="A367" s="17"/>
      <c r="B367" s="33"/>
      <c r="C367" s="33"/>
    </row>
    <row r="368" spans="1:3" ht="20.100000000000001" customHeight="1" x14ac:dyDescent="0.2">
      <c r="A368" s="17"/>
      <c r="B368" s="33"/>
      <c r="C368" s="33"/>
    </row>
    <row r="369" spans="1:3" ht="20.100000000000001" customHeight="1" x14ac:dyDescent="0.2">
      <c r="A369" s="17"/>
      <c r="B369" s="33"/>
      <c r="C369" s="33"/>
    </row>
    <row r="370" spans="1:3" ht="20.100000000000001" customHeight="1" x14ac:dyDescent="0.2">
      <c r="A370" s="17"/>
      <c r="B370" s="33"/>
      <c r="C370" s="33"/>
    </row>
    <row r="371" spans="1:3" ht="20.100000000000001" customHeight="1" x14ac:dyDescent="0.2">
      <c r="A371" s="17"/>
      <c r="B371" s="33"/>
      <c r="C371" s="33"/>
    </row>
    <row r="372" spans="1:3" ht="20.100000000000001" customHeight="1" x14ac:dyDescent="0.2">
      <c r="A372" s="17"/>
      <c r="B372" s="33"/>
      <c r="C372" s="33"/>
    </row>
    <row r="373" spans="1:3" ht="20.100000000000001" customHeight="1" x14ac:dyDescent="0.2">
      <c r="A373" s="17"/>
      <c r="B373" s="33"/>
      <c r="C373" s="33"/>
    </row>
    <row r="374" spans="1:3" ht="20.100000000000001" customHeight="1" x14ac:dyDescent="0.2">
      <c r="A374" s="17"/>
      <c r="B374" s="33"/>
      <c r="C374" s="33"/>
    </row>
    <row r="375" spans="1:3" ht="20.100000000000001" customHeight="1" x14ac:dyDescent="0.2">
      <c r="A375" s="17"/>
      <c r="B375" s="33"/>
      <c r="C375" s="33"/>
    </row>
    <row r="376" spans="1:3" ht="20.100000000000001" customHeight="1" x14ac:dyDescent="0.2">
      <c r="A376" s="17"/>
      <c r="B376" s="33"/>
      <c r="C376" s="33"/>
    </row>
    <row r="377" spans="1:3" ht="20.100000000000001" customHeight="1" x14ac:dyDescent="0.2">
      <c r="A377" s="17"/>
      <c r="B377" s="33"/>
      <c r="C377" s="33"/>
    </row>
    <row r="378" spans="1:3" ht="20.100000000000001" customHeight="1" x14ac:dyDescent="0.2">
      <c r="A378" s="17"/>
      <c r="B378" s="33"/>
      <c r="C378" s="33"/>
    </row>
    <row r="379" spans="1:3" ht="20.100000000000001" customHeight="1" x14ac:dyDescent="0.2">
      <c r="A379" s="17"/>
      <c r="B379" s="33"/>
      <c r="C379" s="33"/>
    </row>
    <row r="380" spans="1:3" ht="20.100000000000001" customHeight="1" x14ac:dyDescent="0.2">
      <c r="A380" s="17"/>
      <c r="B380" s="33"/>
      <c r="C380" s="33"/>
    </row>
    <row r="381" spans="1:3" ht="20.100000000000001" customHeight="1" x14ac:dyDescent="0.2">
      <c r="A381" s="17"/>
      <c r="B381" s="33"/>
      <c r="C381" s="33"/>
    </row>
    <row r="382" spans="1:3" ht="20.100000000000001" customHeight="1" x14ac:dyDescent="0.2">
      <c r="A382" s="17"/>
      <c r="B382" s="33"/>
      <c r="C382" s="33"/>
    </row>
    <row r="383" spans="1:3" ht="20.100000000000001" customHeight="1" x14ac:dyDescent="0.2">
      <c r="A383" s="17"/>
      <c r="B383" s="33"/>
      <c r="C383" s="33"/>
    </row>
    <row r="384" spans="1:3" ht="20.100000000000001" customHeight="1" x14ac:dyDescent="0.2">
      <c r="A384" s="17"/>
      <c r="B384" s="33"/>
      <c r="C384" s="33"/>
    </row>
    <row r="385" spans="1:3" ht="20.100000000000001" customHeight="1" x14ac:dyDescent="0.2">
      <c r="A385" s="17"/>
      <c r="B385" s="33"/>
      <c r="C385" s="33"/>
    </row>
    <row r="386" spans="1:3" ht="20.100000000000001" customHeight="1" x14ac:dyDescent="0.2">
      <c r="A386" s="17"/>
      <c r="B386" s="33"/>
      <c r="C386" s="33"/>
    </row>
    <row r="387" spans="1:3" ht="20.100000000000001" customHeight="1" x14ac:dyDescent="0.2">
      <c r="A387" s="17"/>
      <c r="B387" s="33"/>
      <c r="C387" s="33"/>
    </row>
    <row r="388" spans="1:3" ht="20.100000000000001" customHeight="1" x14ac:dyDescent="0.2">
      <c r="A388" s="17"/>
      <c r="B388" s="33"/>
      <c r="C388" s="33"/>
    </row>
    <row r="389" spans="1:3" ht="20.100000000000001" customHeight="1" x14ac:dyDescent="0.2">
      <c r="A389" s="17"/>
      <c r="B389" s="33"/>
      <c r="C389" s="33"/>
    </row>
    <row r="390" spans="1:3" ht="20.100000000000001" customHeight="1" x14ac:dyDescent="0.2">
      <c r="A390" s="17"/>
      <c r="B390" s="33"/>
      <c r="C390" s="33"/>
    </row>
    <row r="391" spans="1:3" ht="20.100000000000001" customHeight="1" x14ac:dyDescent="0.2">
      <c r="A391" s="17"/>
      <c r="B391" s="33"/>
      <c r="C391" s="33"/>
    </row>
    <row r="392" spans="1:3" ht="20.100000000000001" customHeight="1" x14ac:dyDescent="0.2">
      <c r="A392" s="17"/>
      <c r="B392" s="33"/>
      <c r="C392" s="33"/>
    </row>
    <row r="393" spans="1:3" ht="20.100000000000001" customHeight="1" x14ac:dyDescent="0.2">
      <c r="A393" s="17"/>
      <c r="B393" s="33"/>
      <c r="C393" s="33"/>
    </row>
    <row r="394" spans="1:3" ht="20.100000000000001" customHeight="1" x14ac:dyDescent="0.2">
      <c r="A394" s="17"/>
      <c r="B394" s="33"/>
      <c r="C394" s="33"/>
    </row>
    <row r="395" spans="1:3" ht="20.100000000000001" customHeight="1" x14ac:dyDescent="0.2">
      <c r="A395" s="17"/>
      <c r="B395" s="33"/>
      <c r="C395" s="33"/>
    </row>
    <row r="396" spans="1:3" ht="20.100000000000001" customHeight="1" x14ac:dyDescent="0.2">
      <c r="A396" s="17"/>
      <c r="B396" s="33"/>
      <c r="C396" s="33"/>
    </row>
    <row r="397" spans="1:3" ht="20.100000000000001" customHeight="1" x14ac:dyDescent="0.2">
      <c r="A397" s="17"/>
      <c r="B397" s="33"/>
      <c r="C397" s="33"/>
    </row>
    <row r="398" spans="1:3" ht="20.100000000000001" customHeight="1" x14ac:dyDescent="0.2">
      <c r="A398" s="17"/>
      <c r="B398" s="33"/>
      <c r="C398" s="33"/>
    </row>
    <row r="399" spans="1:3" ht="20.100000000000001" customHeight="1" x14ac:dyDescent="0.2">
      <c r="A399" s="17"/>
      <c r="B399" s="33"/>
      <c r="C399" s="33"/>
    </row>
    <row r="400" spans="1:3" ht="20.100000000000001" customHeight="1" x14ac:dyDescent="0.2">
      <c r="A400" s="17"/>
      <c r="B400" s="33"/>
      <c r="C400" s="33"/>
    </row>
    <row r="401" spans="1:3" ht="20.100000000000001" customHeight="1" x14ac:dyDescent="0.2">
      <c r="A401" s="17"/>
      <c r="B401" s="33"/>
      <c r="C401" s="33"/>
    </row>
    <row r="402" spans="1:3" ht="20.100000000000001" customHeight="1" x14ac:dyDescent="0.2">
      <c r="A402" s="17"/>
      <c r="B402" s="33"/>
      <c r="C402" s="33"/>
    </row>
    <row r="403" spans="1:3" ht="20.100000000000001" customHeight="1" x14ac:dyDescent="0.2">
      <c r="A403" s="17"/>
      <c r="B403" s="33"/>
      <c r="C403" s="33"/>
    </row>
    <row r="404" spans="1:3" ht="20.100000000000001" customHeight="1" x14ac:dyDescent="0.2">
      <c r="A404" s="17"/>
      <c r="B404" s="33"/>
      <c r="C404" s="33"/>
    </row>
    <row r="405" spans="1:3" ht="20.100000000000001" customHeight="1" x14ac:dyDescent="0.2">
      <c r="A405" s="17"/>
      <c r="B405" s="33"/>
      <c r="C405" s="33"/>
    </row>
    <row r="406" spans="1:3" ht="20.100000000000001" customHeight="1" x14ac:dyDescent="0.2">
      <c r="A406" s="17"/>
      <c r="B406" s="33"/>
      <c r="C406" s="33"/>
    </row>
    <row r="407" spans="1:3" ht="20.100000000000001" customHeight="1" x14ac:dyDescent="0.2">
      <c r="A407" s="17"/>
      <c r="B407" s="33"/>
      <c r="C407" s="33"/>
    </row>
    <row r="408" spans="1:3" ht="20.100000000000001" customHeight="1" x14ac:dyDescent="0.2">
      <c r="A408" s="17"/>
      <c r="B408" s="33"/>
      <c r="C408" s="33"/>
    </row>
  </sheetData>
  <sheetProtection algorithmName="SHA-512" hashValue="PWMM9Ys1xxDP47C9e4NRgha8+M6yGZ4szQWkRx6TLHA6Y/pxpTrQPThYRyA64Ynve4zb+pgLZbNuisLFKG3scQ==" saltValue="oni23gY1FZR1b8ATjwiA9w==" spinCount="100000" sheet="1" insertColumns="0" insertRows="0" deleteColumns="0" deleteRows="0"/>
  <mergeCells count="27">
    <mergeCell ref="O52:Q52"/>
    <mergeCell ref="A9:B9"/>
    <mergeCell ref="A17:B17"/>
    <mergeCell ref="H6:L6"/>
    <mergeCell ref="N6:R6"/>
    <mergeCell ref="O65:Q65"/>
    <mergeCell ref="O60:P60"/>
    <mergeCell ref="O59:P59"/>
    <mergeCell ref="O57:P57"/>
    <mergeCell ref="O54:P54"/>
    <mergeCell ref="O56:P56"/>
    <mergeCell ref="O55:P55"/>
    <mergeCell ref="O61:P61"/>
    <mergeCell ref="O62:P62"/>
    <mergeCell ref="I65:K65"/>
    <mergeCell ref="I55:J55"/>
    <mergeCell ref="I56:J56"/>
    <mergeCell ref="I59:J59"/>
    <mergeCell ref="I57:J57"/>
    <mergeCell ref="I60:J60"/>
    <mergeCell ref="I61:J61"/>
    <mergeCell ref="A1:F1"/>
    <mergeCell ref="I54:J54"/>
    <mergeCell ref="I62:J62"/>
    <mergeCell ref="A7:C7"/>
    <mergeCell ref="I52:K52"/>
    <mergeCell ref="H1:J1"/>
  </mergeCells>
  <pageMargins left="0" right="0" top="0" bottom="0" header="0" footer="0"/>
  <pageSetup paperSize="9" scale="59" fitToWidth="0" orientation="portrait" r:id="rId1"/>
  <colBreaks count="3" manualBreakCount="3">
    <brk id="7" max="1048575" man="1"/>
    <brk id="13" max="1048575" man="1"/>
    <brk id="18" max="1048575" man="1"/>
  </colBreaks>
  <ignoredErrors>
    <ignoredError sqref="R50:R72 Q54:Q58 R8:R13 R15:R49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CRITÉRIO DE ARLEY</vt:lpstr>
      <vt:lpstr>'CRITÉRIO DE ARLEY'!Area_de_impressao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Saneamento da amostra pelo critério de Arley</dc:title>
  <dc:creator>Samuel Jesus de Oliveira</dc:creator>
  <cp:lastModifiedBy>Samuel Jesus de Oliveira</cp:lastModifiedBy>
  <cp:lastPrinted>2023-03-11T17:48:16Z</cp:lastPrinted>
  <dcterms:created xsi:type="dcterms:W3CDTF">2020-02-17T04:32:26Z</dcterms:created>
  <dcterms:modified xsi:type="dcterms:W3CDTF">2023-05-03T23:21:19Z</dcterms:modified>
</cp:coreProperties>
</file>