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Projetos\Projeto Alfa\Planilhas\Método involutivo\"/>
    </mc:Choice>
  </mc:AlternateContent>
  <xr:revisionPtr revIDLastSave="0" documentId="13_ncr:1_{CD1DF334-6CAE-479E-B53F-9B013C820DD7}" xr6:coauthVersionLast="47" xr6:coauthVersionMax="47" xr10:uidLastSave="{00000000-0000-0000-0000-000000000000}"/>
  <bookViews>
    <workbookView xWindow="-120" yWindow="-120" windowWidth="29040" windowHeight="15840" xr2:uid="{6508EFDF-4289-4AD2-884C-3D616334D4BC}"/>
  </bookViews>
  <sheets>
    <sheet name="MODELOS ESTÁTICOS" sheetId="6" r:id="rId1"/>
  </sheets>
  <definedNames>
    <definedName name="_xlnm.Print_Area" localSheetId="0">'MODELOS ESTÁTICOS'!$A$1:$F$135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7" i="6" l="1"/>
  <c r="F130" i="6" s="1"/>
  <c r="F129" i="6"/>
  <c r="F100" i="6"/>
  <c r="F86" i="6" l="1"/>
  <c r="F90" i="6" s="1"/>
  <c r="F91" i="6"/>
  <c r="F67" i="6"/>
  <c r="F59" i="6"/>
  <c r="F62" i="6" s="1"/>
  <c r="F65" i="6" s="1"/>
  <c r="F42" i="6"/>
  <c r="F40" i="6"/>
  <c r="F98" i="6" l="1"/>
  <c r="F101" i="6" s="1"/>
  <c r="F68" i="6"/>
  <c r="F43" i="6"/>
  <c r="E16" i="6" l="1"/>
</calcChain>
</file>

<file path=xl/sharedStrings.xml><?xml version="1.0" encoding="utf-8"?>
<sst xmlns="http://schemas.openxmlformats.org/spreadsheetml/2006/main" count="126" uniqueCount="68">
  <si>
    <t>X</t>
  </si>
  <si>
    <t>valor atual da gleba bruta, incógnita do problema</t>
  </si>
  <si>
    <t>L</t>
  </si>
  <si>
    <t>q</t>
  </si>
  <si>
    <t>t</t>
  </si>
  <si>
    <t>n</t>
  </si>
  <si>
    <t>t - n</t>
  </si>
  <si>
    <t>m</t>
  </si>
  <si>
    <t>v</t>
  </si>
  <si>
    <t>relação entre o valor de mercado e o valor fiscal da mesma gleba</t>
  </si>
  <si>
    <t>relação entre o valor de mercado e o valor fiscal dos lotes</t>
  </si>
  <si>
    <r>
      <t>V</t>
    </r>
    <r>
      <rPr>
        <vertAlign val="subscript"/>
        <sz val="11"/>
        <color theme="1"/>
        <rFont val="Verdana"/>
        <family val="2"/>
      </rPr>
      <t>L</t>
    </r>
  </si>
  <si>
    <r>
      <t>D</t>
    </r>
    <r>
      <rPr>
        <vertAlign val="subscript"/>
        <sz val="11"/>
        <color theme="1"/>
        <rFont val="Verdana"/>
        <family val="2"/>
      </rPr>
      <t>c</t>
    </r>
  </si>
  <si>
    <r>
      <t>D</t>
    </r>
    <r>
      <rPr>
        <vertAlign val="subscript"/>
        <sz val="11"/>
        <color theme="1"/>
        <rFont val="Verdana"/>
        <family val="2"/>
      </rPr>
      <t>v</t>
    </r>
  </si>
  <si>
    <r>
      <t>D</t>
    </r>
    <r>
      <rPr>
        <vertAlign val="subscript"/>
        <sz val="11"/>
        <color theme="1"/>
        <rFont val="Verdana"/>
        <family val="2"/>
      </rPr>
      <t>u</t>
    </r>
  </si>
  <si>
    <r>
      <t>r</t>
    </r>
    <r>
      <rPr>
        <vertAlign val="subscript"/>
        <sz val="11"/>
        <color theme="1"/>
        <rFont val="Verdana"/>
        <family val="2"/>
      </rPr>
      <t>1</t>
    </r>
  </si>
  <si>
    <r>
      <t>r</t>
    </r>
    <r>
      <rPr>
        <vertAlign val="subscript"/>
        <sz val="11"/>
        <color theme="1"/>
        <rFont val="Verdana"/>
        <family val="2"/>
      </rPr>
      <t>2</t>
    </r>
  </si>
  <si>
    <r>
      <t>k</t>
    </r>
    <r>
      <rPr>
        <vertAlign val="subscript"/>
        <sz val="11"/>
        <color theme="1"/>
        <rFont val="Verdana"/>
        <family val="2"/>
      </rPr>
      <t>1</t>
    </r>
  </si>
  <si>
    <r>
      <t>k</t>
    </r>
    <r>
      <rPr>
        <vertAlign val="subscript"/>
        <sz val="11"/>
        <color theme="1"/>
        <rFont val="Verdana"/>
        <family val="2"/>
      </rPr>
      <t>2</t>
    </r>
  </si>
  <si>
    <t>taxa de juros mensais do capital investido</t>
  </si>
  <si>
    <t xml:space="preserve">taxa de juros mensal do capital aplicado </t>
  </si>
  <si>
    <t>despesas de urbanização(estimativa)</t>
  </si>
  <si>
    <t>% / mês</t>
  </si>
  <si>
    <t>despesa de venda referente a divulgação, corretagem e afins</t>
  </si>
  <si>
    <t>valor total a apurar com a venda dos lotes(R$/m² x área do lote x quantidade de lotes)</t>
  </si>
  <si>
    <t>taxa de valorização média/mês estimada para os lotes</t>
  </si>
  <si>
    <t>prazo total entre a implantação do empreendimento até o término das vendas</t>
  </si>
  <si>
    <t>meses</t>
  </si>
  <si>
    <t>prazo provável entre o início e o término da venda dos lotes</t>
  </si>
  <si>
    <t>prazo necessário para executar a urbanização</t>
  </si>
  <si>
    <r>
      <t>i</t>
    </r>
    <r>
      <rPr>
        <vertAlign val="subscript"/>
        <sz val="11"/>
        <color theme="1"/>
        <rFont val="Verdana"/>
        <family val="2"/>
      </rPr>
      <t>r1</t>
    </r>
  </si>
  <si>
    <t>imposto territorial municipal incidente sobre glebas</t>
  </si>
  <si>
    <r>
      <t>i</t>
    </r>
    <r>
      <rPr>
        <vertAlign val="subscript"/>
        <sz val="11"/>
        <color theme="1"/>
        <rFont val="Verdana"/>
        <family val="2"/>
      </rPr>
      <t>r2</t>
    </r>
  </si>
  <si>
    <t>imposto territorial municipal incidente sobre lotes</t>
  </si>
  <si>
    <t>lucro percentual esperado no empreendimento</t>
  </si>
  <si>
    <t>taxa de desconto territorial pelo beneficiamento da gleba</t>
  </si>
  <si>
    <t>R$</t>
  </si>
  <si>
    <t>despesas de compra (ITBI e despesas corolárias - % estimado fixo)</t>
  </si>
  <si>
    <t>CRITÉRIO DO ENGENHEIRO OSCAR OLAVE</t>
  </si>
  <si>
    <r>
      <t>D</t>
    </r>
    <r>
      <rPr>
        <vertAlign val="subscript"/>
        <sz val="11"/>
        <color theme="1"/>
        <rFont val="Verdana"/>
        <family val="2"/>
      </rPr>
      <t>t</t>
    </r>
  </si>
  <si>
    <t>S</t>
  </si>
  <si>
    <t>k</t>
  </si>
  <si>
    <t>Incógnita</t>
  </si>
  <si>
    <t>valor total da gleba bruta</t>
  </si>
  <si>
    <t>despesas totais de urbanização e loteamento</t>
  </si>
  <si>
    <t>lucro percentual</t>
  </si>
  <si>
    <t>área da gleba (m²)</t>
  </si>
  <si>
    <t>perdas em arruamento, lazer e áreas verdes (decimal)</t>
  </si>
  <si>
    <t>valor unitário médio de lotes (R$/m²)</t>
  </si>
  <si>
    <t>Valor total da gleba</t>
  </si>
  <si>
    <t>Área total da gleba</t>
  </si>
  <si>
    <t>Valor unitário da gleba bruta(R$/m²)</t>
  </si>
  <si>
    <t>CRITÉRIO DO ENGENHEIRO JOSÉ BARBAGELATA</t>
  </si>
  <si>
    <t xml:space="preserve">p </t>
  </si>
  <si>
    <t>despesas unitárias de urbanização, relativas à área de lotes</t>
  </si>
  <si>
    <r>
      <t xml:space="preserve">área de lotes em m² = [S </t>
    </r>
    <r>
      <rPr>
        <sz val="11"/>
        <color theme="1"/>
        <rFont val="Calibri"/>
        <family val="2"/>
      </rPr>
      <t>∙</t>
    </r>
    <r>
      <rPr>
        <sz val="11"/>
        <color theme="1"/>
        <rFont val="Verdana"/>
        <family val="2"/>
      </rPr>
      <t xml:space="preserve"> (1 - k)]</t>
    </r>
  </si>
  <si>
    <t>despesas totais de urbanização</t>
  </si>
  <si>
    <t>CRITÉRIO DO ENGENHEIRO MARIO SCARANO</t>
  </si>
  <si>
    <t>r</t>
  </si>
  <si>
    <t>taxa de juros mensais</t>
  </si>
  <si>
    <t>área da gleba em m²</t>
  </si>
  <si>
    <t>perdas em arruamento, lazer e áreas verdes</t>
  </si>
  <si>
    <r>
      <t xml:space="preserve">S </t>
    </r>
    <r>
      <rPr>
        <sz val="11"/>
        <color theme="1"/>
        <rFont val="Calibri"/>
        <family val="2"/>
      </rPr>
      <t>∙ (1 - k) ∙ q</t>
    </r>
  </si>
  <si>
    <t>CRITÉRIO SIMPLIFICADO DO ENGENHEIRO HÉLIO DE CAIRES</t>
  </si>
  <si>
    <t>decimal</t>
  </si>
  <si>
    <t>Fonte:</t>
  </si>
  <si>
    <t>CAIRES, Hélio; CAIRES, Hélio Roberto Ribeiro. Avaliação de glebas urbanizáveis. São Paulo: Pini, 1984.</t>
  </si>
  <si>
    <t>MÉTODO INVOLUTIVO: MODELOS ESTÁTICOS
NBR 14653-2 2011, item 9.4, tabela 8, item 6, grau de fundamentação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</si>
</sst>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 ;[Red]\-#,##0.00\ "/>
    <numFmt numFmtId="165" formatCode="#,##0.000000_ ;[Red]\-#,##0.000000\ "/>
    <numFmt numFmtId="166" formatCode="#,##0_ ;[Red]\-#,##0\ "/>
    <numFmt numFmtId="167" formatCode="#,##0.000_ ;[Red]\-#,##0.000\ "/>
  </numFmts>
  <fonts count="13">
    <font>
      <sz val="11"/>
      <color theme="1"/>
      <name val="Arial Nova"/>
      <family val="2"/>
    </font>
    <font>
      <b/>
      <sz val="20"/>
      <color rgb="FFFEFEFE"/>
      <name val="Montserrat"/>
    </font>
    <font>
      <sz val="11"/>
      <color theme="1"/>
      <name val="Arial Nova"/>
      <family val="2"/>
    </font>
    <font>
      <b/>
      <sz val="11"/>
      <color rgb="FFFEFEFE"/>
      <name val="Verdana"/>
      <family val="2"/>
    </font>
    <font>
      <sz val="11"/>
      <color theme="1"/>
      <name val="Verdana"/>
      <family val="2"/>
    </font>
    <font>
      <vertAlign val="subscript"/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name val="Verdana"/>
      <family val="2"/>
    </font>
    <font>
      <sz val="20"/>
      <color theme="1"/>
      <name val="Montserrat"/>
    </font>
    <font>
      <sz val="11"/>
      <color rgb="FFFF0000"/>
      <name val="Verdana"/>
      <family val="2"/>
    </font>
    <font>
      <sz val="20"/>
      <color rgb="FFFF0000"/>
      <name val="Montserrat"/>
    </font>
    <font>
      <sz val="11"/>
      <color rgb="FFFF0000"/>
      <name val="Montserrat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1C2628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164" fontId="0" fillId="0" borderId="0">
      <alignment horizontal="justify" vertical="center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0">
    <xf numFmtId="164" fontId="0" fillId="0" borderId="0" xfId="0">
      <alignment horizontal="justify" vertical="center"/>
    </xf>
    <xf numFmtId="164" fontId="10" fillId="0" borderId="0" xfId="0" applyFont="1" applyAlignment="1" applyProtection="1">
      <alignment horizontal="right" vertical="center" wrapText="1" readingOrder="1"/>
      <protection hidden="1"/>
    </xf>
    <xf numFmtId="164" fontId="11" fillId="0" borderId="0" xfId="0" applyFont="1" applyAlignment="1" applyProtection="1">
      <alignment horizontal="right" vertical="center" wrapText="1" readingOrder="1"/>
      <protection hidden="1"/>
    </xf>
    <xf numFmtId="164" fontId="8" fillId="0" borderId="0" xfId="0" applyFont="1" applyAlignment="1" applyProtection="1">
      <alignment horizontal="right" vertical="center" wrapText="1" readingOrder="1"/>
      <protection hidden="1"/>
    </xf>
    <xf numFmtId="164" fontId="9" fillId="0" borderId="0" xfId="0" applyFont="1" applyAlignment="1" applyProtection="1">
      <alignment horizontal="right" vertical="center" wrapText="1" readingOrder="1"/>
      <protection hidden="1"/>
    </xf>
    <xf numFmtId="164" fontId="4" fillId="0" borderId="0" xfId="0" applyFont="1" applyAlignment="1" applyProtection="1">
      <alignment horizontal="right" vertical="center" wrapText="1" readingOrder="1"/>
      <protection hidden="1"/>
    </xf>
    <xf numFmtId="164" fontId="7" fillId="0" borderId="0" xfId="0" applyFont="1" applyAlignment="1" applyProtection="1">
      <alignment horizontal="right" vertical="center" wrapText="1" readingOrder="1"/>
      <protection hidden="1"/>
    </xf>
    <xf numFmtId="164" fontId="9" fillId="0" borderId="0" xfId="0" applyFont="1" applyAlignment="1" applyProtection="1">
      <alignment horizontal="left" vertical="center" wrapText="1" readingOrder="1"/>
      <protection hidden="1"/>
    </xf>
    <xf numFmtId="165" fontId="9" fillId="0" borderId="0" xfId="0" applyNumberFormat="1" applyFont="1" applyAlignment="1" applyProtection="1">
      <alignment horizontal="right" vertical="center" wrapText="1" readingOrder="1"/>
      <protection hidden="1"/>
    </xf>
    <xf numFmtId="164" fontId="4" fillId="0" borderId="2" xfId="0" applyFont="1" applyBorder="1" applyAlignment="1" applyProtection="1">
      <alignment horizontal="right" vertical="center" wrapText="1" readingOrder="1"/>
      <protection hidden="1"/>
    </xf>
    <xf numFmtId="164" fontId="1" fillId="2" borderId="0" xfId="0" applyFont="1" applyFill="1" applyAlignment="1">
      <alignment horizontal="left" vertical="center" wrapText="1" indent="4" readingOrder="1"/>
    </xf>
    <xf numFmtId="164" fontId="4" fillId="0" borderId="0" xfId="0" applyFont="1" applyAlignment="1" applyProtection="1">
      <alignment horizontal="center" vertical="center" wrapText="1" readingOrder="1"/>
      <protection hidden="1"/>
    </xf>
    <xf numFmtId="164" fontId="4" fillId="3" borderId="0" xfId="0" applyFont="1" applyFill="1" applyAlignment="1" applyProtection="1">
      <alignment vertical="center" wrapText="1" readingOrder="1"/>
      <protection hidden="1"/>
    </xf>
    <xf numFmtId="164" fontId="3" fillId="2" borderId="0" xfId="0" applyFont="1" applyFill="1" applyAlignment="1" applyProtection="1">
      <alignment vertical="center" wrapText="1" readingOrder="1"/>
      <protection hidden="1"/>
    </xf>
    <xf numFmtId="164" fontId="4" fillId="0" borderId="1" xfId="0" applyFont="1" applyBorder="1" applyAlignment="1" applyProtection="1">
      <alignment horizontal="left" vertical="center" wrapText="1" indent="2" readingOrder="1"/>
      <protection hidden="1"/>
    </xf>
    <xf numFmtId="164" fontId="4" fillId="0" borderId="1" xfId="0" applyFont="1" applyBorder="1" applyAlignment="1" applyProtection="1">
      <alignment horizontal="justify" vertical="center" wrapText="1" readingOrder="1"/>
      <protection hidden="1"/>
    </xf>
    <xf numFmtId="164" fontId="4" fillId="0" borderId="1" xfId="0" applyFont="1" applyBorder="1" applyAlignment="1" applyProtection="1">
      <alignment horizontal="right" vertical="center" wrapText="1" readingOrder="1"/>
      <protection hidden="1"/>
    </xf>
    <xf numFmtId="10" fontId="4" fillId="0" borderId="1" xfId="2" applyNumberFormat="1" applyFont="1" applyBorder="1" applyAlignment="1" applyProtection="1">
      <alignment horizontal="right" vertical="center" wrapText="1" readingOrder="1"/>
      <protection hidden="1"/>
    </xf>
    <xf numFmtId="164" fontId="6" fillId="4" borderId="0" xfId="0" applyFont="1" applyFill="1" applyAlignment="1" applyProtection="1">
      <alignment horizontal="left" vertical="center" wrapText="1" indent="2" readingOrder="1"/>
      <protection hidden="1"/>
    </xf>
    <xf numFmtId="164" fontId="6" fillId="0" borderId="0" xfId="0" applyFont="1" applyAlignment="1" applyProtection="1">
      <alignment horizontal="center" vertical="center" wrapText="1" readingOrder="1"/>
      <protection hidden="1"/>
    </xf>
    <xf numFmtId="164" fontId="0" fillId="0" borderId="0" xfId="0" applyAlignment="1" applyProtection="1">
      <alignment horizontal="center" vertical="center"/>
      <protection hidden="1"/>
    </xf>
    <xf numFmtId="164" fontId="6" fillId="0" borderId="1" xfId="0" applyFont="1" applyBorder="1" applyAlignment="1" applyProtection="1">
      <alignment horizontal="left" vertical="center" wrapText="1" indent="6" readingOrder="1"/>
      <protection hidden="1"/>
    </xf>
    <xf numFmtId="164" fontId="4" fillId="0" borderId="0" xfId="0" applyFont="1" applyAlignment="1" applyProtection="1">
      <alignment horizontal="left" vertical="center" wrapText="1" indent="6" readingOrder="1"/>
      <protection hidden="1"/>
    </xf>
    <xf numFmtId="164" fontId="6" fillId="0" borderId="2" xfId="0" applyFont="1" applyBorder="1" applyAlignment="1" applyProtection="1">
      <alignment horizontal="left" vertical="center" wrapText="1" indent="6" readingOrder="1"/>
      <protection hidden="1"/>
    </xf>
    <xf numFmtId="164" fontId="6" fillId="0" borderId="0" xfId="0" applyFont="1" applyAlignment="1" applyProtection="1">
      <alignment horizontal="left" vertical="center" wrapText="1" indent="6" readingOrder="1"/>
      <protection hidden="1"/>
    </xf>
    <xf numFmtId="164" fontId="4" fillId="0" borderId="2" xfId="0" applyFont="1" applyBorder="1" applyAlignment="1" applyProtection="1">
      <alignment horizontal="left" vertical="center" wrapText="1" readingOrder="1"/>
      <protection hidden="1"/>
    </xf>
    <xf numFmtId="164" fontId="4" fillId="0" borderId="0" xfId="0" applyFont="1" applyAlignment="1" applyProtection="1">
      <alignment horizontal="left" vertical="center" wrapText="1" readingOrder="1"/>
      <protection hidden="1"/>
    </xf>
    <xf numFmtId="164" fontId="4" fillId="0" borderId="0" xfId="0" applyFont="1" applyAlignment="1" applyProtection="1">
      <alignment horizontal="left" vertical="center" wrapText="1" indent="2" readingOrder="1"/>
      <protection hidden="1"/>
    </xf>
    <xf numFmtId="164" fontId="4" fillId="0" borderId="0" xfId="0" applyFont="1" applyAlignment="1" applyProtection="1">
      <alignment horizontal="justify" vertical="center" wrapText="1" readingOrder="1"/>
      <protection hidden="1"/>
    </xf>
    <xf numFmtId="10" fontId="4" fillId="0" borderId="0" xfId="2" applyNumberFormat="1" applyFont="1" applyBorder="1" applyAlignment="1" applyProtection="1">
      <alignment horizontal="right" vertical="center" wrapText="1" readingOrder="1"/>
      <protection hidden="1"/>
    </xf>
    <xf numFmtId="43" fontId="4" fillId="0" borderId="1" xfId="1" applyFont="1" applyBorder="1" applyAlignment="1" applyProtection="1">
      <alignment horizontal="right" vertical="center" wrapText="1" readingOrder="1"/>
      <protection hidden="1"/>
    </xf>
    <xf numFmtId="164" fontId="4" fillId="0" borderId="0" xfId="0" applyFont="1" applyAlignment="1" applyProtection="1">
      <alignment horizontal="justify" vertical="center" wrapText="1" readingOrder="1"/>
      <protection hidden="1"/>
    </xf>
    <xf numFmtId="164" fontId="0" fillId="0" borderId="0" xfId="0" applyProtection="1">
      <alignment horizontal="justify" vertical="center"/>
      <protection hidden="1"/>
    </xf>
    <xf numFmtId="10" fontId="4" fillId="5" borderId="1" xfId="2" applyNumberFormat="1" applyFont="1" applyFill="1" applyBorder="1" applyAlignment="1" applyProtection="1">
      <alignment horizontal="right" vertical="center" wrapText="1" readingOrder="1"/>
      <protection locked="0"/>
    </xf>
    <xf numFmtId="164" fontId="4" fillId="5" borderId="1" xfId="0" applyFont="1" applyFill="1" applyBorder="1" applyAlignment="1" applyProtection="1">
      <alignment horizontal="right" vertical="center" wrapText="1" readingOrder="1"/>
      <protection locked="0"/>
    </xf>
    <xf numFmtId="166" fontId="4" fillId="5" borderId="1" xfId="0" applyNumberFormat="1" applyFont="1" applyFill="1" applyBorder="1" applyAlignment="1" applyProtection="1">
      <alignment horizontal="right" vertical="center" wrapText="1" readingOrder="1"/>
      <protection locked="0"/>
    </xf>
    <xf numFmtId="167" fontId="4" fillId="5" borderId="1" xfId="0" applyNumberFormat="1" applyFont="1" applyFill="1" applyBorder="1" applyAlignment="1" applyProtection="1">
      <alignment horizontal="right" vertical="center" wrapText="1" readingOrder="1"/>
      <protection locked="0"/>
    </xf>
    <xf numFmtId="166" fontId="4" fillId="0" borderId="1" xfId="0" applyNumberFormat="1" applyFont="1" applyFill="1" applyBorder="1" applyAlignment="1" applyProtection="1">
      <alignment horizontal="right" vertical="center" wrapText="1" readingOrder="1"/>
      <protection hidden="1"/>
    </xf>
    <xf numFmtId="9" fontId="4" fillId="5" borderId="1" xfId="2" applyFont="1" applyFill="1" applyBorder="1" applyAlignment="1" applyProtection="1">
      <alignment horizontal="right" vertical="center" wrapText="1" readingOrder="1"/>
      <protection locked="0"/>
    </xf>
    <xf numFmtId="164" fontId="4" fillId="0" borderId="0" xfId="0" applyFont="1" applyAlignment="1" applyProtection="1">
      <alignment horizontal="left" vertical="center" wrapText="1" readingOrder="1"/>
      <protection hidden="1"/>
    </xf>
  </cellXfs>
  <cellStyles count="3">
    <cellStyle name="Normal" xfId="0" builtinId="0" customBuiltin="1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FEFEFE"/>
      <color rgb="FF1C2628"/>
      <color rgb="FF3C3F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2</xdr:col>
      <xdr:colOff>2114550</xdr:colOff>
      <xdr:row>29</xdr:row>
      <xdr:rowOff>57150</xdr:rowOff>
    </xdr:to>
    <xdr:pic>
      <xdr:nvPicPr>
        <xdr:cNvPr id="11" name="Imagem 10" descr="  \begin{tabular}{p{2cm}p{0.5cm}p{0.5cm}p{10cm}}  \multicolumn{3}{l}{\textbf{Equação básica:}}  &amp; X + D_t + L \cdot (X + D_t) = S \cdot (1 - k) \cdot q  \\  &amp; &amp; &amp; \\  \multicolumn{3}{l}{\textbf{Modelo:}}  &amp; X = [S \cdot ( 1 - k ) \cdot q] / (1 + L) - D_t  &amp; &amp; &amp; \\  &amp; &amp; &amp; \\  \end{tabular}  ">
          <a:extLst>
            <a:ext uri="{FF2B5EF4-FFF2-40B4-BE49-F238E27FC236}">
              <a16:creationId xmlns:a16="http://schemas.microsoft.com/office/drawing/2014/main" id="{109D6DF7-AB24-953C-9DE6-B1355F3A1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238875"/>
          <a:ext cx="44481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3</xdr:col>
      <xdr:colOff>1219200</xdr:colOff>
      <xdr:row>53</xdr:row>
      <xdr:rowOff>9525</xdr:rowOff>
    </xdr:to>
    <xdr:pic>
      <xdr:nvPicPr>
        <xdr:cNvPr id="16" name="Imagem 15" descr="  \begin{tabular}{p{2cm}p{0.5cm}p{0.5cm}p{10cm}}  \multicolumn{3}{l}{\textbf{Equação básica:}}  &amp; X + D_t + L \cdot (X + D_t) = S \cdot (1 - k) \cdot q  \\  &amp; &amp; &amp; \\  \multicolumn{3}{l}{\textbf{Modelo:}}  &amp; 1,3 \cdot \big[ X + (1 - k) \cdot  p \cdot S  + 0,6\  (1 - k) \cdot p \cdot S \big] = (1 - k) \cdot S \cdot q \\ &amp; &amp; &amp; \\  \multicolumn{4}{l}{\textbf{O isolamento da incógnita \textsl{X} fornece a seguinte equação:}} \\  &amp; &amp; &amp; \\  &amp; &amp; &amp; X =  S \cdot \Big(1 - k \Big) \cdot \Big( \dfrac{q}{1,3}  - 1,6\  p \Big) \\  \end{tabular}  ">
          <a:extLst>
            <a:ext uri="{FF2B5EF4-FFF2-40B4-BE49-F238E27FC236}">
              <a16:creationId xmlns:a16="http://schemas.microsoft.com/office/drawing/2014/main" id="{4B6C3D16-A418-6C4F-A29C-EB2A52857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0944225"/>
          <a:ext cx="5886450" cy="1495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2</xdr:col>
      <xdr:colOff>590550</xdr:colOff>
      <xdr:row>79</xdr:row>
      <xdr:rowOff>76200</xdr:rowOff>
    </xdr:to>
    <xdr:pic>
      <xdr:nvPicPr>
        <xdr:cNvPr id="21" name="Imagem 20" descr="  \textbf{Fórmula:} \qquad p = \dfrac{R\  \left[ (1 + i)^n - 1 \right]}{1 + r\ \left[ (1 + i)^{n+d} - 1 \right]} \\ \\  \begin{tabular}{p{2cm}p{0.5cm}p{0.5cm}p{10cm}}  Sendo\colon &amp; p &amp; = &amp; valor atual (ou presente) \\  &amp; R &amp; = &amp; anuidades \\  &amp; i &amp; = &amp; taxa de juros \\  &amp; r &amp; = &amp; taxa de retorno \\  &amp; n &amp; = &amp;número de anuidades  \\  &amp; d &amp; = &amp; defasagem da primeira anuidade. \\  &amp; &amp; &amp; \\  \end{tabular}  ">
          <a:extLst>
            <a:ext uri="{FF2B5EF4-FFF2-40B4-BE49-F238E27FC236}">
              <a16:creationId xmlns:a16="http://schemas.microsoft.com/office/drawing/2014/main" id="{B7AAB936-4420-E191-0750-E9A59BA67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30775"/>
          <a:ext cx="4114800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4</xdr:col>
      <xdr:colOff>1171575</xdr:colOff>
      <xdr:row>79</xdr:row>
      <xdr:rowOff>57150</xdr:rowOff>
    </xdr:to>
    <xdr:pic>
      <xdr:nvPicPr>
        <xdr:cNvPr id="22" name="Imagem 21" descr="  \textbf{Modelo:} \qquad  X = \dfrac{V_L - D_T}{n} \cdot \dfrac{(1 + r)^n - 1}{r + L \left[(1 + r)^t - 1 \right]} \\ \\  \begin{tabular}{p{2cm}p{0.5cm}p{0.5cm}p{10cm}}  Sendo: &amp; p &amp; = &amp; X \\  &amp; R &amp; = &amp; (V_L  - D_T)/n \\  &amp; n &amp; = &amp; n \\  &amp; i &amp; = &amp; r_1 = r_2 = r \\  &amp; r &amp; = &amp; L \\  &amp; n+d &amp; = &amp; t  \end{tabular}  ">
          <a:extLst>
            <a:ext uri="{FF2B5EF4-FFF2-40B4-BE49-F238E27FC236}">
              <a16:creationId xmlns:a16="http://schemas.microsoft.com/office/drawing/2014/main" id="{E9E0A057-2EA5-B9FF-8DB6-6C3255D97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17630775"/>
          <a:ext cx="3505200" cy="179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2</xdr:col>
      <xdr:colOff>1171575</xdr:colOff>
      <xdr:row>104</xdr:row>
      <xdr:rowOff>57150</xdr:rowOff>
    </xdr:to>
    <xdr:pic>
      <xdr:nvPicPr>
        <xdr:cNvPr id="24" name="Imagem 23" descr="  \textbf{Modelo:} \qquad  X = \dfrac{V_L - D_T}{n} \cdot \dfrac{(1 + r)^n - 1}{r + L \left[(1 + r)^t - 1 \right]} \\ \\  \begin{tabular}{p{2cm}p{0.5cm}p{0.5cm}p{10cm}}  Sendo: &amp; p &amp; = &amp; X \\  &amp; R &amp; = &amp; (V_L  - D_T)/n \\  &amp; n &amp; = &amp; n \\  &amp; i &amp; = &amp; r_1 = r_2 = r \\  &amp; r &amp; = &amp; L \\  &amp; n+d &amp; = &amp; t  \end{tabular}  ">
          <a:extLst>
            <a:ext uri="{FF2B5EF4-FFF2-40B4-BE49-F238E27FC236}">
              <a16:creationId xmlns:a16="http://schemas.microsoft.com/office/drawing/2014/main" id="{454BBFCB-D268-495E-8CC1-E11761003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824" y="23722853"/>
          <a:ext cx="350239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3</xdr:col>
      <xdr:colOff>1356472</xdr:colOff>
      <xdr:row>118</xdr:row>
      <xdr:rowOff>95250</xdr:rowOff>
    </xdr:to>
    <xdr:pic>
      <xdr:nvPicPr>
        <xdr:cNvPr id="26" name="Imagem 25" descr="  \begin{tabular}{p{3cm}p{0.5cm}p{0.5cm}p{15cm}}  \multicolumn{3}{l}{Partindo da equação básca:} &amp; X + D_T + L = V_L \quad \therefore \quad  X  = V_L - D_T - L \\  &amp; &amp; &amp; \\  &amp; &amp; &amp; \\  \multicolumn{4}{l}{e adaptando-se os parâmetros dessa equação para glebas facilmente absorvíveis, temos:}  &amp; &amp; &amp; \\  &amp;   D_T &amp; = &amp; D_c + D_u \\  &amp; D_c &amp; = &amp; 1,5\% \cdot X \\  &amp;  L &amp; = &amp; 10\% \cdot V_L \\  &amp;  k &amp; = &amp; 0,30 \\  &amp;  &amp; &amp; \\  &amp; &amp; &amp; \\  o que resulta em\colon &amp; &amp;  &amp; X  =  0,620 \cdot S \cdot q - 0,985 \cdot D_u \\  &amp; &amp; &amp; \\  \end{tabular}  ">
          <a:extLst>
            <a:ext uri="{FF2B5EF4-FFF2-40B4-BE49-F238E27FC236}">
              <a16:creationId xmlns:a16="http://schemas.microsoft.com/office/drawing/2014/main" id="{643FE152-4460-47F3-A4CD-523DB28AE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824" y="26681206"/>
          <a:ext cx="6018119" cy="2314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D651E-BD86-4D16-8FDA-375471C19F95}">
  <sheetPr>
    <pageSetUpPr fitToPage="1"/>
  </sheetPr>
  <dimension ref="A1:BB143"/>
  <sheetViews>
    <sheetView tabSelected="1" zoomScaleNormal="100" workbookViewId="0">
      <selection sqref="A1:F1"/>
    </sheetView>
  </sheetViews>
  <sheetFormatPr defaultColWidth="15.625" defaultRowHeight="20.100000000000001" customHeight="1"/>
  <cols>
    <col min="1" max="1" width="15.625" style="26"/>
    <col min="2" max="2" width="30.625" style="26" customWidth="1"/>
    <col min="3" max="4" width="30.625" style="5" customWidth="1"/>
    <col min="5" max="6" width="20.625" style="5" customWidth="1"/>
    <col min="7" max="10" width="20.625" style="4" customWidth="1"/>
    <col min="11" max="16" width="15.625" style="4"/>
    <col min="17" max="20" width="25.625" style="4" customWidth="1"/>
    <col min="21" max="54" width="15.625" style="4"/>
    <col min="55" max="16384" width="15.625" style="5"/>
  </cols>
  <sheetData>
    <row r="1" spans="1:54" s="3" customFormat="1" ht="60" customHeight="1">
      <c r="A1" s="10" t="s">
        <v>67</v>
      </c>
      <c r="B1" s="10"/>
      <c r="C1" s="10"/>
      <c r="D1" s="10"/>
      <c r="E1" s="10"/>
      <c r="F1" s="10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2.1" customHeight="1">
      <c r="A2" s="12"/>
      <c r="B2" s="12"/>
      <c r="C2" s="12"/>
      <c r="D2" s="12"/>
      <c r="E2" s="12"/>
      <c r="F2" s="12"/>
    </row>
    <row r="3" spans="1:54" ht="2.1" customHeight="1">
      <c r="A3" s="13"/>
      <c r="B3" s="13"/>
      <c r="C3" s="13"/>
      <c r="D3" s="13"/>
      <c r="E3" s="13"/>
      <c r="F3" s="13"/>
    </row>
    <row r="4" spans="1:54" ht="20.100000000000001" customHeight="1">
      <c r="A4" s="6"/>
      <c r="B4" s="6"/>
      <c r="C4" s="6"/>
      <c r="D4" s="6"/>
      <c r="E4" s="6"/>
      <c r="F4" s="6"/>
    </row>
    <row r="6" spans="1:54" ht="20.100000000000001" customHeight="1">
      <c r="A6" s="14" t="s">
        <v>0</v>
      </c>
      <c r="B6" s="15" t="s">
        <v>1</v>
      </c>
      <c r="C6" s="15"/>
      <c r="D6" s="15"/>
      <c r="E6" s="16"/>
      <c r="F6" s="16"/>
    </row>
    <row r="7" spans="1:54" ht="20.100000000000001" customHeight="1">
      <c r="A7" s="14" t="s">
        <v>15</v>
      </c>
      <c r="B7" s="15" t="s">
        <v>19</v>
      </c>
      <c r="C7" s="15"/>
      <c r="D7" s="15"/>
      <c r="E7" s="33">
        <v>0.01</v>
      </c>
      <c r="F7" s="16" t="s">
        <v>22</v>
      </c>
      <c r="K7" s="7"/>
    </row>
    <row r="8" spans="1:54" ht="20.100000000000001" customHeight="1">
      <c r="A8" s="14" t="s">
        <v>16</v>
      </c>
      <c r="B8" s="15" t="s">
        <v>20</v>
      </c>
      <c r="C8" s="15"/>
      <c r="D8" s="15"/>
      <c r="E8" s="33">
        <v>0.01</v>
      </c>
      <c r="F8" s="16" t="s">
        <v>22</v>
      </c>
      <c r="K8" s="7"/>
    </row>
    <row r="9" spans="1:54" ht="20.100000000000001" customHeight="1">
      <c r="A9" s="14" t="s">
        <v>12</v>
      </c>
      <c r="B9" s="15" t="s">
        <v>37</v>
      </c>
      <c r="C9" s="15"/>
      <c r="D9" s="15"/>
      <c r="E9" s="33">
        <v>0.02</v>
      </c>
      <c r="F9" s="16" t="s">
        <v>22</v>
      </c>
      <c r="K9" s="7"/>
    </row>
    <row r="10" spans="1:54" ht="20.100000000000001" customHeight="1">
      <c r="A10" s="14" t="s">
        <v>14</v>
      </c>
      <c r="B10" s="15" t="s">
        <v>21</v>
      </c>
      <c r="C10" s="15"/>
      <c r="D10" s="15"/>
      <c r="E10" s="34">
        <v>15750000</v>
      </c>
      <c r="F10" s="16" t="s">
        <v>36</v>
      </c>
    </row>
    <row r="11" spans="1:54" ht="20.100000000000001" customHeight="1">
      <c r="A11" s="14" t="s">
        <v>13</v>
      </c>
      <c r="B11" s="15" t="s">
        <v>23</v>
      </c>
      <c r="C11" s="15"/>
      <c r="D11" s="15"/>
      <c r="E11" s="33">
        <v>0.08</v>
      </c>
      <c r="F11" s="16" t="s">
        <v>22</v>
      </c>
    </row>
    <row r="12" spans="1:54" ht="20.100000000000001" customHeight="1">
      <c r="A12" s="14" t="s">
        <v>11</v>
      </c>
      <c r="B12" s="15" t="s">
        <v>24</v>
      </c>
      <c r="C12" s="15"/>
      <c r="D12" s="15"/>
      <c r="E12" s="34">
        <v>31650000</v>
      </c>
      <c r="F12" s="16" t="s">
        <v>36</v>
      </c>
    </row>
    <row r="13" spans="1:54" ht="20.100000000000001" customHeight="1">
      <c r="A13" s="14" t="s">
        <v>8</v>
      </c>
      <c r="B13" s="15" t="s">
        <v>25</v>
      </c>
      <c r="C13" s="15"/>
      <c r="D13" s="15"/>
      <c r="E13" s="33">
        <v>5.0000000000000001E-3</v>
      </c>
      <c r="F13" s="16" t="s">
        <v>22</v>
      </c>
    </row>
    <row r="14" spans="1:54" ht="20.100000000000001" customHeight="1">
      <c r="A14" s="14" t="s">
        <v>4</v>
      </c>
      <c r="B14" s="15" t="s">
        <v>26</v>
      </c>
      <c r="C14" s="15"/>
      <c r="D14" s="15"/>
      <c r="E14" s="35">
        <v>36</v>
      </c>
      <c r="F14" s="16" t="s">
        <v>27</v>
      </c>
      <c r="H14" s="7"/>
      <c r="I14" s="7"/>
      <c r="J14" s="7"/>
      <c r="K14" s="7"/>
    </row>
    <row r="15" spans="1:54" ht="20.100000000000001" customHeight="1">
      <c r="A15" s="14" t="s">
        <v>5</v>
      </c>
      <c r="B15" s="15" t="s">
        <v>28</v>
      </c>
      <c r="C15" s="15"/>
      <c r="D15" s="15"/>
      <c r="E15" s="35">
        <v>24</v>
      </c>
      <c r="F15" s="16" t="s">
        <v>27</v>
      </c>
      <c r="K15" s="7"/>
    </row>
    <row r="16" spans="1:54" ht="20.100000000000001" customHeight="1">
      <c r="A16" s="14" t="s">
        <v>6</v>
      </c>
      <c r="B16" s="15" t="s">
        <v>29</v>
      </c>
      <c r="C16" s="15"/>
      <c r="D16" s="15"/>
      <c r="E16" s="37">
        <f>E14-E15</f>
        <v>12</v>
      </c>
      <c r="F16" s="16" t="s">
        <v>27</v>
      </c>
      <c r="I16" s="8"/>
      <c r="J16" s="8"/>
      <c r="K16" s="7"/>
    </row>
    <row r="17" spans="1:11" ht="20.100000000000001" customHeight="1">
      <c r="A17" s="14" t="s">
        <v>30</v>
      </c>
      <c r="B17" s="15" t="s">
        <v>31</v>
      </c>
      <c r="C17" s="15"/>
      <c r="D17" s="15"/>
      <c r="E17" s="33">
        <v>0.01</v>
      </c>
      <c r="F17" s="16" t="s">
        <v>22</v>
      </c>
      <c r="H17" s="7"/>
      <c r="I17" s="7"/>
      <c r="J17" s="7"/>
      <c r="K17" s="7"/>
    </row>
    <row r="18" spans="1:11" ht="20.100000000000001" customHeight="1">
      <c r="A18" s="14" t="s">
        <v>32</v>
      </c>
      <c r="B18" s="15" t="s">
        <v>33</v>
      </c>
      <c r="C18" s="15"/>
      <c r="D18" s="15"/>
      <c r="E18" s="33">
        <v>0.01</v>
      </c>
      <c r="F18" s="16" t="s">
        <v>22</v>
      </c>
      <c r="H18" s="7"/>
      <c r="I18" s="7"/>
      <c r="J18" s="7"/>
      <c r="K18" s="7"/>
    </row>
    <row r="19" spans="1:11" ht="20.100000000000001" customHeight="1">
      <c r="A19" s="14" t="s">
        <v>17</v>
      </c>
      <c r="B19" s="15" t="s">
        <v>9</v>
      </c>
      <c r="C19" s="15"/>
      <c r="D19" s="15"/>
      <c r="E19" s="36">
        <v>1</v>
      </c>
      <c r="F19" s="16" t="s">
        <v>64</v>
      </c>
      <c r="H19" s="7"/>
      <c r="I19" s="7"/>
      <c r="J19" s="7"/>
      <c r="K19" s="7"/>
    </row>
    <row r="20" spans="1:11" ht="20.100000000000001" customHeight="1">
      <c r="A20" s="14" t="s">
        <v>18</v>
      </c>
      <c r="B20" s="15" t="s">
        <v>10</v>
      </c>
      <c r="C20" s="15"/>
      <c r="D20" s="15"/>
      <c r="E20" s="36">
        <v>1</v>
      </c>
      <c r="F20" s="16" t="s">
        <v>64</v>
      </c>
      <c r="H20" s="7"/>
      <c r="I20" s="7"/>
      <c r="J20" s="7"/>
      <c r="K20" s="7"/>
    </row>
    <row r="21" spans="1:11" ht="20.100000000000001" customHeight="1">
      <c r="A21" s="14" t="s">
        <v>2</v>
      </c>
      <c r="B21" s="15" t="s">
        <v>34</v>
      </c>
      <c r="C21" s="15"/>
      <c r="D21" s="15"/>
      <c r="E21" s="33">
        <v>0.3</v>
      </c>
      <c r="F21" s="16" t="s">
        <v>22</v>
      </c>
      <c r="H21" s="7"/>
      <c r="I21" s="7"/>
      <c r="J21" s="7"/>
      <c r="K21" s="7"/>
    </row>
    <row r="22" spans="1:11" ht="20.100000000000001" customHeight="1">
      <c r="A22" s="14" t="s">
        <v>7</v>
      </c>
      <c r="B22" s="15" t="s">
        <v>35</v>
      </c>
      <c r="C22" s="15"/>
      <c r="D22" s="15"/>
      <c r="E22" s="33">
        <v>0</v>
      </c>
      <c r="F22" s="16" t="s">
        <v>22</v>
      </c>
      <c r="K22" s="7"/>
    </row>
    <row r="23" spans="1:11" ht="20.100000000000001" customHeight="1">
      <c r="A23" s="5"/>
      <c r="B23" s="5"/>
      <c r="H23" s="7"/>
      <c r="I23" s="7"/>
      <c r="J23" s="7"/>
      <c r="K23" s="7"/>
    </row>
    <row r="24" spans="1:11" ht="20.100000000000001" customHeight="1">
      <c r="A24" s="5"/>
      <c r="B24" s="5"/>
      <c r="H24" s="7"/>
      <c r="I24" s="7"/>
      <c r="J24" s="7"/>
      <c r="K24" s="7"/>
    </row>
    <row r="25" spans="1:11" ht="20.100000000000001" customHeight="1">
      <c r="A25" s="5"/>
      <c r="B25" s="5"/>
      <c r="H25" s="7"/>
      <c r="I25" s="7"/>
      <c r="J25" s="7"/>
      <c r="K25" s="7"/>
    </row>
    <row r="26" spans="1:11" ht="20.100000000000001" customHeight="1">
      <c r="A26" s="18" t="s">
        <v>38</v>
      </c>
      <c r="B26" s="18"/>
      <c r="C26" s="18"/>
      <c r="D26" s="18"/>
      <c r="E26" s="18"/>
      <c r="F26" s="18"/>
      <c r="H26" s="7"/>
      <c r="I26" s="7"/>
      <c r="J26" s="7"/>
      <c r="K26" s="7"/>
    </row>
    <row r="27" spans="1:11" ht="20.100000000000001" customHeight="1">
      <c r="A27" s="5"/>
      <c r="B27" s="5"/>
      <c r="H27" s="7"/>
      <c r="I27" s="7"/>
      <c r="J27" s="7"/>
      <c r="K27" s="7"/>
    </row>
    <row r="28" spans="1:11" ht="20.100000000000001" customHeight="1">
      <c r="A28" s="19"/>
      <c r="B28" s="20"/>
      <c r="C28" s="20"/>
      <c r="D28" s="20"/>
      <c r="E28" s="20"/>
      <c r="F28" s="20"/>
      <c r="H28" s="7"/>
      <c r="I28" s="7"/>
      <c r="J28" s="7"/>
      <c r="K28" s="7"/>
    </row>
    <row r="29" spans="1:11" ht="20.100000000000001" customHeight="1">
      <c r="A29" s="5"/>
      <c r="B29" s="20"/>
      <c r="C29" s="20"/>
      <c r="D29" s="20"/>
      <c r="E29" s="20"/>
      <c r="F29" s="20"/>
      <c r="H29" s="7"/>
      <c r="I29" s="7"/>
      <c r="J29" s="7"/>
      <c r="K29" s="7"/>
    </row>
    <row r="30" spans="1:11" ht="20.100000000000001" customHeight="1">
      <c r="A30" s="5"/>
      <c r="B30" s="20"/>
      <c r="C30" s="20"/>
      <c r="D30" s="20"/>
      <c r="E30" s="20"/>
      <c r="F30" s="20"/>
      <c r="H30" s="7"/>
      <c r="I30" s="7"/>
      <c r="J30" s="7"/>
      <c r="K30" s="7"/>
    </row>
    <row r="31" spans="1:11" ht="20.100000000000001" customHeight="1">
      <c r="A31" s="5"/>
      <c r="B31" s="5"/>
      <c r="H31" s="7"/>
      <c r="I31" s="7"/>
      <c r="J31" s="7"/>
      <c r="K31" s="7"/>
    </row>
    <row r="32" spans="1:11" ht="20.100000000000001" customHeight="1">
      <c r="A32" s="14" t="s">
        <v>0</v>
      </c>
      <c r="B32" s="15" t="s">
        <v>43</v>
      </c>
      <c r="C32" s="15"/>
      <c r="D32" s="15"/>
      <c r="E32" s="16"/>
      <c r="F32" s="16" t="s">
        <v>42</v>
      </c>
      <c r="H32" s="7"/>
      <c r="I32" s="7"/>
      <c r="J32" s="7"/>
      <c r="K32" s="7"/>
    </row>
    <row r="33" spans="1:11" ht="20.100000000000001" customHeight="1">
      <c r="A33" s="14" t="s">
        <v>39</v>
      </c>
      <c r="B33" s="15" t="s">
        <v>44</v>
      </c>
      <c r="C33" s="15"/>
      <c r="D33" s="15"/>
      <c r="E33" s="17"/>
      <c r="F33" s="34">
        <v>3548006</v>
      </c>
      <c r="H33" s="7"/>
      <c r="I33" s="7"/>
      <c r="J33" s="7"/>
      <c r="K33" s="7"/>
    </row>
    <row r="34" spans="1:11" ht="20.100000000000001" customHeight="1">
      <c r="A34" s="14" t="s">
        <v>2</v>
      </c>
      <c r="B34" s="15" t="s">
        <v>45</v>
      </c>
      <c r="C34" s="15"/>
      <c r="D34" s="15"/>
      <c r="E34" s="16"/>
      <c r="F34" s="38">
        <v>0.12</v>
      </c>
      <c r="H34" s="7"/>
      <c r="I34" s="7"/>
      <c r="J34" s="7"/>
      <c r="K34" s="7"/>
    </row>
    <row r="35" spans="1:11" ht="20.100000000000001" customHeight="1">
      <c r="A35" s="14" t="s">
        <v>40</v>
      </c>
      <c r="B35" s="15" t="s">
        <v>46</v>
      </c>
      <c r="C35" s="15"/>
      <c r="D35" s="15"/>
      <c r="E35" s="17"/>
      <c r="F35" s="34">
        <v>48400</v>
      </c>
      <c r="H35" s="7"/>
      <c r="I35" s="7"/>
      <c r="J35" s="7"/>
      <c r="K35" s="7"/>
    </row>
    <row r="36" spans="1:11" ht="20.100000000000001" customHeight="1">
      <c r="A36" s="14" t="s">
        <v>41</v>
      </c>
      <c r="B36" s="15" t="s">
        <v>47</v>
      </c>
      <c r="C36" s="15"/>
      <c r="D36" s="15"/>
      <c r="E36" s="16"/>
      <c r="F36" s="38">
        <v>0.35</v>
      </c>
      <c r="H36" s="7"/>
      <c r="I36" s="7"/>
      <c r="J36" s="7"/>
      <c r="K36" s="7"/>
    </row>
    <row r="37" spans="1:11" ht="20.100000000000001" customHeight="1">
      <c r="A37" s="14" t="s">
        <v>3</v>
      </c>
      <c r="B37" s="15" t="s">
        <v>48</v>
      </c>
      <c r="C37" s="15"/>
      <c r="D37" s="15"/>
      <c r="E37" s="17"/>
      <c r="F37" s="34">
        <v>249</v>
      </c>
      <c r="H37" s="7"/>
      <c r="I37" s="7"/>
      <c r="J37" s="7"/>
      <c r="K37" s="7"/>
    </row>
    <row r="38" spans="1:11" ht="20.100000000000001" customHeight="1">
      <c r="A38" s="5"/>
      <c r="B38" s="5"/>
      <c r="H38" s="7"/>
      <c r="I38" s="7"/>
      <c r="J38" s="7"/>
      <c r="K38" s="7"/>
    </row>
    <row r="39" spans="1:11" ht="20.100000000000001" customHeight="1">
      <c r="A39" s="5"/>
      <c r="B39" s="5"/>
      <c r="H39" s="7"/>
      <c r="I39" s="7"/>
      <c r="J39" s="7"/>
      <c r="K39" s="7"/>
    </row>
    <row r="40" spans="1:11" ht="20.100000000000001" customHeight="1">
      <c r="A40" s="5"/>
      <c r="B40" s="5"/>
      <c r="D40" s="21" t="s">
        <v>49</v>
      </c>
      <c r="E40" s="21"/>
      <c r="F40" s="16">
        <f>(((F35*(1-F36)*F37))/(1+F34))-F33</f>
        <v>3446226.1428571418</v>
      </c>
      <c r="H40" s="7"/>
      <c r="I40" s="7"/>
      <c r="J40" s="7"/>
      <c r="K40" s="7"/>
    </row>
    <row r="41" spans="1:11" ht="20.100000000000001" customHeight="1">
      <c r="A41" s="5"/>
      <c r="B41" s="5"/>
      <c r="D41" s="22"/>
      <c r="E41" s="22"/>
      <c r="H41" s="7"/>
      <c r="I41" s="7"/>
      <c r="J41" s="7"/>
      <c r="K41" s="7"/>
    </row>
    <row r="42" spans="1:11" ht="20.100000000000001" customHeight="1">
      <c r="A42" s="5"/>
      <c r="B42" s="5"/>
      <c r="D42" s="21" t="s">
        <v>50</v>
      </c>
      <c r="E42" s="21"/>
      <c r="F42" s="16">
        <f>F35</f>
        <v>48400</v>
      </c>
      <c r="H42" s="7"/>
      <c r="I42" s="7"/>
      <c r="J42" s="7"/>
      <c r="K42" s="7"/>
    </row>
    <row r="43" spans="1:11" ht="20.100000000000001" customHeight="1">
      <c r="A43" s="5"/>
      <c r="B43" s="5"/>
      <c r="D43" s="23" t="s">
        <v>51</v>
      </c>
      <c r="E43" s="23"/>
      <c r="F43" s="9">
        <f>F40/F42</f>
        <v>71.203019480519458</v>
      </c>
      <c r="H43" s="7"/>
      <c r="I43" s="7"/>
      <c r="J43" s="7"/>
      <c r="K43" s="7"/>
    </row>
    <row r="44" spans="1:11" ht="20.100000000000001" customHeight="1">
      <c r="A44" s="5"/>
      <c r="B44" s="5"/>
      <c r="D44" s="24"/>
      <c r="E44" s="24"/>
      <c r="H44" s="7"/>
      <c r="I44" s="7"/>
      <c r="J44" s="7"/>
      <c r="K44" s="7"/>
    </row>
    <row r="45" spans="1:11" ht="20.100000000000001" customHeight="1">
      <c r="A45" s="5"/>
      <c r="B45" s="5"/>
      <c r="H45" s="7"/>
      <c r="I45" s="7"/>
      <c r="J45" s="7"/>
      <c r="K45" s="7"/>
    </row>
    <row r="46" spans="1:11" ht="20.100000000000001" customHeight="1">
      <c r="A46" s="18" t="s">
        <v>52</v>
      </c>
      <c r="B46" s="18"/>
      <c r="C46" s="18"/>
      <c r="D46" s="18"/>
      <c r="E46" s="18"/>
      <c r="F46" s="18"/>
      <c r="H46" s="7"/>
      <c r="I46" s="7"/>
      <c r="J46" s="7"/>
      <c r="K46" s="7"/>
    </row>
    <row r="47" spans="1:11" ht="20.100000000000001" customHeight="1">
      <c r="A47" s="5"/>
      <c r="B47" s="5"/>
      <c r="H47" s="7"/>
      <c r="I47" s="7"/>
      <c r="J47" s="7"/>
      <c r="K47" s="7"/>
    </row>
    <row r="48" spans="1:11" ht="20.100000000000001" customHeight="1">
      <c r="A48" s="5"/>
      <c r="B48" s="20"/>
      <c r="C48" s="20"/>
      <c r="D48" s="20"/>
      <c r="E48" s="20"/>
      <c r="F48" s="20"/>
      <c r="H48" s="7"/>
      <c r="I48" s="7"/>
      <c r="J48" s="7"/>
      <c r="K48" s="7"/>
    </row>
    <row r="49" spans="1:11" ht="20.100000000000001" customHeight="1">
      <c r="A49" s="5"/>
      <c r="B49" s="20"/>
      <c r="C49" s="20"/>
      <c r="D49" s="20"/>
      <c r="E49" s="20"/>
      <c r="F49" s="20"/>
      <c r="H49" s="7"/>
      <c r="I49" s="7"/>
      <c r="J49" s="7"/>
      <c r="K49" s="7"/>
    </row>
    <row r="50" spans="1:11" ht="20.100000000000001" customHeight="1">
      <c r="A50" s="5"/>
      <c r="B50" s="20"/>
      <c r="C50" s="20"/>
      <c r="D50" s="20"/>
      <c r="E50" s="20"/>
      <c r="F50" s="20"/>
      <c r="H50" s="7"/>
      <c r="I50" s="7"/>
      <c r="J50" s="7"/>
      <c r="K50" s="7"/>
    </row>
    <row r="51" spans="1:11" ht="20.100000000000001" customHeight="1">
      <c r="A51" s="5"/>
      <c r="B51" s="20"/>
      <c r="C51" s="20"/>
      <c r="D51" s="20"/>
      <c r="E51" s="20"/>
      <c r="F51" s="20"/>
      <c r="H51" s="7"/>
      <c r="I51" s="7"/>
      <c r="J51" s="7"/>
      <c r="K51" s="7"/>
    </row>
    <row r="52" spans="1:11" ht="20.100000000000001" customHeight="1">
      <c r="A52" s="5"/>
      <c r="B52" s="20"/>
      <c r="C52" s="20"/>
      <c r="D52" s="20"/>
      <c r="E52" s="20"/>
      <c r="F52" s="20"/>
      <c r="H52" s="7"/>
      <c r="I52" s="7"/>
      <c r="J52" s="7"/>
      <c r="K52" s="7"/>
    </row>
    <row r="53" spans="1:11" ht="20.100000000000001" customHeight="1">
      <c r="A53" s="5"/>
      <c r="B53" s="20"/>
      <c r="C53" s="20"/>
      <c r="D53" s="20"/>
      <c r="E53" s="20"/>
      <c r="F53" s="20"/>
      <c r="H53" s="7"/>
      <c r="I53" s="7"/>
      <c r="J53" s="7"/>
      <c r="K53" s="7"/>
    </row>
    <row r="54" spans="1:11" ht="20.100000000000001" customHeight="1">
      <c r="A54" s="5"/>
      <c r="B54" s="20"/>
      <c r="C54" s="20"/>
      <c r="D54" s="20"/>
      <c r="E54" s="20"/>
      <c r="F54" s="20"/>
      <c r="H54" s="7"/>
      <c r="I54" s="7"/>
      <c r="J54" s="7"/>
      <c r="K54" s="7"/>
    </row>
    <row r="55" spans="1:11" ht="20.100000000000001" customHeight="1">
      <c r="A55" s="5"/>
      <c r="B55" s="5"/>
      <c r="H55" s="7"/>
      <c r="I55" s="7"/>
      <c r="J55" s="7"/>
      <c r="K55" s="7"/>
    </row>
    <row r="56" spans="1:11" ht="20.100000000000001" customHeight="1">
      <c r="A56" s="14" t="s">
        <v>0</v>
      </c>
      <c r="B56" s="15" t="s">
        <v>43</v>
      </c>
      <c r="C56" s="15"/>
      <c r="D56" s="15"/>
      <c r="E56" s="16"/>
      <c r="F56" s="16" t="s">
        <v>42</v>
      </c>
      <c r="H56" s="7"/>
      <c r="I56" s="7"/>
      <c r="J56" s="7"/>
      <c r="K56" s="7"/>
    </row>
    <row r="57" spans="1:11" ht="20.100000000000001" customHeight="1">
      <c r="A57" s="14" t="s">
        <v>40</v>
      </c>
      <c r="B57" s="15" t="s">
        <v>46</v>
      </c>
      <c r="C57" s="15"/>
      <c r="D57" s="15"/>
      <c r="E57" s="17"/>
      <c r="F57" s="34">
        <v>48400</v>
      </c>
      <c r="H57" s="7"/>
      <c r="I57" s="7"/>
      <c r="J57" s="7"/>
      <c r="K57" s="7"/>
    </row>
    <row r="58" spans="1:11" ht="20.100000000000001" customHeight="1">
      <c r="A58" s="14" t="s">
        <v>41</v>
      </c>
      <c r="B58" s="15" t="s">
        <v>47</v>
      </c>
      <c r="C58" s="15"/>
      <c r="D58" s="15"/>
      <c r="E58" s="16"/>
      <c r="F58" s="38">
        <v>0.35</v>
      </c>
      <c r="H58" s="7"/>
      <c r="I58" s="7"/>
      <c r="J58" s="7"/>
      <c r="K58" s="7"/>
    </row>
    <row r="59" spans="1:11" ht="20.100000000000001" customHeight="1">
      <c r="A59" s="14"/>
      <c r="B59" s="15" t="s">
        <v>55</v>
      </c>
      <c r="C59" s="15"/>
      <c r="D59" s="15"/>
      <c r="E59" s="17"/>
      <c r="F59" s="16">
        <f>F57*(1-F58)</f>
        <v>31460</v>
      </c>
      <c r="H59" s="7"/>
      <c r="I59" s="7"/>
      <c r="J59" s="7"/>
      <c r="K59" s="7"/>
    </row>
    <row r="60" spans="1:11" ht="20.100000000000001" customHeight="1">
      <c r="A60" s="14" t="s">
        <v>3</v>
      </c>
      <c r="B60" s="15" t="s">
        <v>48</v>
      </c>
      <c r="C60" s="15"/>
      <c r="D60" s="15"/>
      <c r="E60" s="17"/>
      <c r="F60" s="34">
        <v>249</v>
      </c>
      <c r="H60" s="7"/>
      <c r="I60" s="7"/>
      <c r="J60" s="7"/>
      <c r="K60" s="7"/>
    </row>
    <row r="61" spans="1:11" ht="20.100000000000001" customHeight="1">
      <c r="A61" s="25"/>
      <c r="B61" s="15" t="s">
        <v>56</v>
      </c>
      <c r="C61" s="15"/>
      <c r="D61" s="15"/>
      <c r="E61" s="17"/>
      <c r="F61" s="34">
        <v>3548006</v>
      </c>
      <c r="H61" s="7"/>
      <c r="I61" s="7"/>
      <c r="J61" s="7"/>
      <c r="K61" s="7"/>
    </row>
    <row r="62" spans="1:11" ht="20.100000000000001" customHeight="1">
      <c r="A62" s="14" t="s">
        <v>53</v>
      </c>
      <c r="B62" s="15" t="s">
        <v>54</v>
      </c>
      <c r="C62" s="15"/>
      <c r="D62" s="15"/>
      <c r="E62" s="17"/>
      <c r="F62" s="16">
        <f>F61/F59</f>
        <v>112.77832167832167</v>
      </c>
      <c r="H62" s="7"/>
      <c r="I62" s="7"/>
      <c r="J62" s="7"/>
      <c r="K62" s="7"/>
    </row>
    <row r="63" spans="1:11" ht="20.100000000000001" customHeight="1">
      <c r="H63" s="7"/>
      <c r="I63" s="7"/>
      <c r="J63" s="7"/>
      <c r="K63" s="7"/>
    </row>
    <row r="64" spans="1:11" ht="20.100000000000001" customHeight="1">
      <c r="H64" s="7"/>
      <c r="I64" s="7"/>
      <c r="J64" s="7"/>
      <c r="K64" s="7"/>
    </row>
    <row r="65" spans="1:11" ht="20.100000000000001" customHeight="1">
      <c r="D65" s="21" t="s">
        <v>49</v>
      </c>
      <c r="E65" s="21"/>
      <c r="F65" s="16">
        <f>(F57*(1-F58))*((F60/1.3)-(1.6*F62))</f>
        <v>348990.39999999938</v>
      </c>
      <c r="H65" s="7"/>
      <c r="I65" s="7"/>
      <c r="J65" s="7"/>
      <c r="K65" s="7"/>
    </row>
    <row r="66" spans="1:11" ht="20.100000000000001" customHeight="1">
      <c r="D66" s="22"/>
      <c r="E66" s="22"/>
      <c r="H66" s="7"/>
      <c r="I66" s="7"/>
      <c r="J66" s="7"/>
      <c r="K66" s="7"/>
    </row>
    <row r="67" spans="1:11" ht="20.100000000000001" customHeight="1">
      <c r="D67" s="21" t="s">
        <v>50</v>
      </c>
      <c r="E67" s="21"/>
      <c r="F67" s="16">
        <f>F57</f>
        <v>48400</v>
      </c>
      <c r="H67" s="7"/>
      <c r="I67" s="7"/>
      <c r="J67" s="7"/>
      <c r="K67" s="7"/>
    </row>
    <row r="68" spans="1:11" ht="20.100000000000001" customHeight="1">
      <c r="D68" s="23" t="s">
        <v>51</v>
      </c>
      <c r="E68" s="23"/>
      <c r="F68" s="9">
        <f>F65/F67</f>
        <v>7.2105454545454419</v>
      </c>
      <c r="H68" s="7"/>
      <c r="I68" s="7"/>
      <c r="J68" s="7"/>
      <c r="K68" s="7"/>
    </row>
    <row r="69" spans="1:11" ht="20.100000000000001" customHeight="1">
      <c r="H69" s="7"/>
      <c r="I69" s="7"/>
      <c r="J69" s="7"/>
      <c r="K69" s="7"/>
    </row>
    <row r="70" spans="1:11" ht="20.100000000000001" customHeight="1">
      <c r="H70" s="7"/>
      <c r="I70" s="7"/>
      <c r="J70" s="7"/>
      <c r="K70" s="7"/>
    </row>
    <row r="71" spans="1:11" ht="20.100000000000001" customHeight="1">
      <c r="A71" s="18" t="s">
        <v>57</v>
      </c>
      <c r="B71" s="18"/>
      <c r="C71" s="18"/>
      <c r="D71" s="18"/>
      <c r="E71" s="18"/>
      <c r="F71" s="18"/>
      <c r="H71" s="7"/>
      <c r="I71" s="7"/>
      <c r="J71" s="7"/>
      <c r="K71" s="7"/>
    </row>
    <row r="72" spans="1:11" ht="20.100000000000001" customHeight="1">
      <c r="A72" s="5"/>
      <c r="B72" s="5"/>
      <c r="H72" s="7"/>
      <c r="I72" s="7"/>
      <c r="J72" s="7"/>
      <c r="K72" s="7"/>
    </row>
    <row r="73" spans="1:11" ht="20.100000000000001" customHeight="1">
      <c r="A73" s="20"/>
      <c r="B73" s="20"/>
      <c r="C73" s="20"/>
      <c r="D73" s="20"/>
      <c r="E73" s="20"/>
      <c r="F73" s="20"/>
      <c r="H73" s="7"/>
      <c r="I73" s="7"/>
      <c r="J73" s="7"/>
      <c r="K73" s="7"/>
    </row>
    <row r="74" spans="1:11" ht="20.100000000000001" customHeight="1">
      <c r="A74" s="20"/>
      <c r="B74" s="20"/>
      <c r="C74" s="20"/>
      <c r="D74" s="20"/>
      <c r="E74" s="20"/>
      <c r="F74" s="20"/>
      <c r="H74" s="7"/>
      <c r="I74" s="7"/>
      <c r="J74" s="7"/>
      <c r="K74" s="7"/>
    </row>
    <row r="75" spans="1:11" ht="20.100000000000001" customHeight="1">
      <c r="A75" s="20"/>
      <c r="B75" s="20"/>
      <c r="C75" s="20"/>
      <c r="D75" s="20"/>
      <c r="E75" s="20"/>
      <c r="F75" s="20"/>
      <c r="H75" s="7"/>
      <c r="I75" s="7"/>
      <c r="J75" s="7"/>
      <c r="K75" s="7"/>
    </row>
    <row r="76" spans="1:11" ht="20.100000000000001" customHeight="1">
      <c r="A76" s="20"/>
      <c r="B76" s="20"/>
      <c r="C76" s="20"/>
      <c r="D76" s="20"/>
      <c r="E76" s="20"/>
      <c r="F76" s="20"/>
      <c r="H76" s="7"/>
      <c r="I76" s="7"/>
      <c r="J76" s="7"/>
      <c r="K76" s="7"/>
    </row>
    <row r="77" spans="1:11" ht="20.100000000000001" customHeight="1">
      <c r="A77" s="20"/>
      <c r="B77" s="20"/>
      <c r="C77" s="20"/>
      <c r="D77" s="20"/>
      <c r="E77" s="20"/>
      <c r="F77" s="20"/>
      <c r="H77" s="7"/>
      <c r="I77" s="7"/>
      <c r="J77" s="7"/>
      <c r="K77" s="7"/>
    </row>
    <row r="78" spans="1:11" ht="20.100000000000001" customHeight="1">
      <c r="A78" s="20"/>
      <c r="B78" s="20"/>
      <c r="C78" s="20"/>
      <c r="D78" s="20"/>
      <c r="E78" s="20"/>
      <c r="F78" s="20"/>
      <c r="H78" s="7"/>
      <c r="I78" s="7"/>
      <c r="J78" s="7"/>
      <c r="K78" s="7"/>
    </row>
    <row r="79" spans="1:11" ht="20.100000000000001" customHeight="1">
      <c r="A79" s="20"/>
      <c r="B79" s="20"/>
      <c r="C79" s="20"/>
      <c r="D79" s="20"/>
      <c r="E79" s="20"/>
      <c r="F79" s="20"/>
      <c r="H79" s="7"/>
      <c r="I79" s="7"/>
      <c r="J79" s="7"/>
      <c r="K79" s="7"/>
    </row>
    <row r="80" spans="1:11" ht="20.100000000000001" customHeight="1">
      <c r="A80" s="20"/>
      <c r="B80" s="20"/>
      <c r="C80" s="20"/>
      <c r="D80" s="20"/>
      <c r="E80" s="20"/>
      <c r="F80" s="20"/>
      <c r="H80" s="7"/>
      <c r="I80" s="7"/>
      <c r="J80" s="7"/>
      <c r="K80" s="7"/>
    </row>
    <row r="81" spans="1:11" ht="20.100000000000001" customHeight="1">
      <c r="H81" s="7"/>
      <c r="I81" s="7"/>
      <c r="J81" s="7"/>
      <c r="K81" s="7"/>
    </row>
    <row r="82" spans="1:11" ht="20.100000000000001" customHeight="1">
      <c r="A82" s="14" t="s">
        <v>40</v>
      </c>
      <c r="B82" s="15" t="s">
        <v>60</v>
      </c>
      <c r="C82" s="15"/>
      <c r="D82" s="15"/>
      <c r="E82" s="17"/>
      <c r="F82" s="34">
        <v>48400</v>
      </c>
      <c r="H82" s="7"/>
      <c r="I82" s="7"/>
      <c r="J82" s="7"/>
      <c r="K82" s="7"/>
    </row>
    <row r="83" spans="1:11" ht="20.100000000000001" customHeight="1">
      <c r="A83" s="14" t="s">
        <v>41</v>
      </c>
      <c r="B83" s="15" t="s">
        <v>61</v>
      </c>
      <c r="C83" s="15"/>
      <c r="D83" s="15"/>
      <c r="E83" s="17"/>
      <c r="F83" s="38">
        <v>0.35</v>
      </c>
      <c r="H83" s="7"/>
      <c r="I83" s="7"/>
      <c r="J83" s="7"/>
      <c r="K83" s="7"/>
    </row>
    <row r="84" spans="1:11" ht="20.100000000000001" customHeight="1">
      <c r="A84" s="14" t="s">
        <v>3</v>
      </c>
      <c r="B84" s="15" t="s">
        <v>48</v>
      </c>
      <c r="C84" s="15"/>
      <c r="D84" s="15"/>
      <c r="E84" s="17"/>
      <c r="F84" s="34">
        <v>249</v>
      </c>
      <c r="H84" s="7"/>
      <c r="I84" s="7"/>
      <c r="J84" s="7"/>
      <c r="K84" s="7"/>
    </row>
    <row r="85" spans="1:11" ht="20.100000000000001" customHeight="1">
      <c r="A85" s="27"/>
      <c r="B85" s="28"/>
      <c r="C85" s="28"/>
      <c r="D85" s="28"/>
      <c r="E85" s="29"/>
      <c r="H85" s="7"/>
      <c r="I85" s="7"/>
      <c r="J85" s="7"/>
      <c r="K85" s="7"/>
    </row>
    <row r="86" spans="1:11" ht="20.100000000000001" customHeight="1">
      <c r="A86" s="14" t="s">
        <v>11</v>
      </c>
      <c r="B86" s="15" t="s">
        <v>62</v>
      </c>
      <c r="C86" s="15"/>
      <c r="D86" s="15"/>
      <c r="E86" s="17"/>
      <c r="F86" s="16">
        <f>F82*(1-F83)*F84</f>
        <v>7833540</v>
      </c>
      <c r="H86" s="7"/>
      <c r="I86" s="7"/>
      <c r="J86" s="7"/>
      <c r="K86" s="7"/>
    </row>
    <row r="87" spans="1:11" ht="20.100000000000001" customHeight="1">
      <c r="A87" s="5"/>
      <c r="B87" s="5"/>
      <c r="H87" s="7"/>
      <c r="I87" s="7"/>
      <c r="J87" s="7"/>
      <c r="K87" s="7"/>
    </row>
    <row r="88" spans="1:11" ht="20.100000000000001" customHeight="1">
      <c r="A88" s="5"/>
      <c r="B88" s="5"/>
      <c r="H88" s="7"/>
      <c r="I88" s="7"/>
      <c r="J88" s="7"/>
      <c r="K88" s="7"/>
    </row>
    <row r="89" spans="1:11" ht="20.100000000000001" customHeight="1">
      <c r="A89" s="14" t="s">
        <v>0</v>
      </c>
      <c r="B89" s="15" t="s">
        <v>1</v>
      </c>
      <c r="C89" s="15"/>
      <c r="D89" s="15"/>
      <c r="E89" s="16"/>
      <c r="F89" s="16"/>
      <c r="H89" s="7"/>
      <c r="I89" s="7"/>
      <c r="J89" s="7"/>
      <c r="K89" s="7"/>
    </row>
    <row r="90" spans="1:11" ht="20.100000000000001" customHeight="1">
      <c r="A90" s="14" t="s">
        <v>11</v>
      </c>
      <c r="B90" s="15" t="s">
        <v>24</v>
      </c>
      <c r="C90" s="15"/>
      <c r="D90" s="15"/>
      <c r="E90" s="9"/>
      <c r="F90" s="16">
        <f>F86</f>
        <v>7833540</v>
      </c>
      <c r="H90" s="7"/>
      <c r="J90" s="8"/>
      <c r="K90" s="8"/>
    </row>
    <row r="91" spans="1:11" ht="20.100000000000001" customHeight="1">
      <c r="A91" s="14" t="s">
        <v>39</v>
      </c>
      <c r="B91" s="15" t="s">
        <v>44</v>
      </c>
      <c r="C91" s="15"/>
      <c r="D91" s="15"/>
      <c r="E91" s="9"/>
      <c r="F91" s="30">
        <f>F33</f>
        <v>3548006</v>
      </c>
      <c r="H91" s="7"/>
      <c r="J91" s="8"/>
      <c r="K91" s="8"/>
    </row>
    <row r="92" spans="1:11" ht="20.100000000000001" customHeight="1">
      <c r="A92" s="14" t="s">
        <v>58</v>
      </c>
      <c r="B92" s="15" t="s">
        <v>59</v>
      </c>
      <c r="C92" s="15"/>
      <c r="D92" s="15"/>
      <c r="E92" s="9"/>
      <c r="F92" s="38">
        <v>0.01</v>
      </c>
      <c r="H92" s="7"/>
      <c r="J92" s="8"/>
      <c r="K92" s="8"/>
    </row>
    <row r="93" spans="1:11" ht="20.100000000000001" customHeight="1">
      <c r="A93" s="14" t="s">
        <v>5</v>
      </c>
      <c r="B93" s="15" t="s">
        <v>28</v>
      </c>
      <c r="C93" s="15"/>
      <c r="D93" s="15"/>
      <c r="E93" s="9"/>
      <c r="F93" s="35">
        <v>5</v>
      </c>
      <c r="H93" s="7"/>
      <c r="J93" s="8"/>
      <c r="K93" s="8"/>
    </row>
    <row r="94" spans="1:11" ht="20.100000000000001" customHeight="1">
      <c r="A94" s="14" t="s">
        <v>2</v>
      </c>
      <c r="B94" s="15" t="s">
        <v>34</v>
      </c>
      <c r="C94" s="15"/>
      <c r="D94" s="15"/>
      <c r="E94" s="9"/>
      <c r="F94" s="38">
        <v>0.12</v>
      </c>
      <c r="H94" s="7"/>
      <c r="J94" s="8"/>
      <c r="K94" s="8"/>
    </row>
    <row r="95" spans="1:11" ht="20.100000000000001" customHeight="1">
      <c r="A95" s="14" t="s">
        <v>4</v>
      </c>
      <c r="B95" s="15" t="s">
        <v>26</v>
      </c>
      <c r="C95" s="15"/>
      <c r="D95" s="15"/>
      <c r="E95" s="9"/>
      <c r="F95" s="35">
        <v>12</v>
      </c>
      <c r="H95" s="7"/>
      <c r="J95" s="8"/>
      <c r="K95" s="8"/>
    </row>
    <row r="96" spans="1:11" ht="20.100000000000001" customHeight="1">
      <c r="A96" s="5"/>
      <c r="B96" s="5"/>
      <c r="H96" s="7"/>
      <c r="J96" s="8"/>
      <c r="K96" s="8"/>
    </row>
    <row r="97" spans="1:11" ht="20.100000000000001" customHeight="1">
      <c r="A97" s="5"/>
      <c r="B97" s="11"/>
      <c r="C97" s="11"/>
      <c r="H97" s="7"/>
      <c r="J97" s="8"/>
      <c r="K97" s="8"/>
    </row>
    <row r="98" spans="1:11" ht="20.100000000000001" customHeight="1">
      <c r="B98" s="11"/>
      <c r="C98" s="11"/>
      <c r="D98" s="21" t="s">
        <v>49</v>
      </c>
      <c r="E98" s="21"/>
      <c r="F98" s="16">
        <f>((F90-F91)/F93)*((((1+F92)^F93))-1)/(F92+(F94*(((1+F92)^F95)-1)))/F82</f>
        <v>35.819325633431724</v>
      </c>
      <c r="H98" s="7"/>
      <c r="J98" s="8"/>
      <c r="K98" s="8"/>
    </row>
    <row r="99" spans="1:11" ht="20.100000000000001" customHeight="1">
      <c r="B99" s="11"/>
      <c r="C99" s="11"/>
      <c r="D99" s="22"/>
      <c r="E99" s="22"/>
      <c r="H99" s="7"/>
      <c r="J99" s="8"/>
      <c r="K99" s="8"/>
    </row>
    <row r="100" spans="1:11" ht="20.100000000000001" customHeight="1">
      <c r="A100" s="5"/>
      <c r="B100" s="11"/>
      <c r="C100" s="11"/>
      <c r="D100" s="21" t="s">
        <v>50</v>
      </c>
      <c r="E100" s="21"/>
      <c r="F100" s="16">
        <f>F82</f>
        <v>48400</v>
      </c>
      <c r="H100" s="7"/>
      <c r="J100" s="8"/>
      <c r="K100" s="8"/>
    </row>
    <row r="101" spans="1:11" ht="20.100000000000001" customHeight="1">
      <c r="A101" s="5"/>
      <c r="B101" s="11"/>
      <c r="C101" s="11"/>
      <c r="D101" s="23" t="s">
        <v>51</v>
      </c>
      <c r="E101" s="23"/>
      <c r="F101" s="9">
        <f>F98*F100</f>
        <v>1733655.3606580955</v>
      </c>
      <c r="H101" s="7"/>
      <c r="J101" s="8"/>
      <c r="K101" s="8"/>
    </row>
    <row r="102" spans="1:11" ht="20.100000000000001" customHeight="1">
      <c r="A102" s="5"/>
      <c r="B102" s="11"/>
      <c r="C102" s="11"/>
      <c r="H102" s="7"/>
      <c r="J102" s="8"/>
      <c r="K102" s="8"/>
    </row>
    <row r="103" spans="1:11" ht="20.100000000000001" customHeight="1">
      <c r="A103" s="5"/>
      <c r="B103" s="11"/>
      <c r="C103" s="11"/>
      <c r="H103" s="7"/>
      <c r="J103" s="8"/>
      <c r="K103" s="8"/>
    </row>
    <row r="104" spans="1:11" ht="20.100000000000001" customHeight="1">
      <c r="A104" s="5"/>
      <c r="B104" s="11"/>
      <c r="C104" s="11"/>
      <c r="H104" s="7"/>
      <c r="J104" s="8"/>
      <c r="K104" s="8"/>
    </row>
    <row r="105" spans="1:11" ht="20.100000000000001" customHeight="1">
      <c r="A105" s="5"/>
      <c r="B105" s="11"/>
      <c r="C105" s="11"/>
      <c r="H105" s="7"/>
      <c r="J105" s="8"/>
      <c r="K105" s="8"/>
    </row>
    <row r="106" spans="1:11" ht="20.100000000000001" customHeight="1">
      <c r="A106" s="5"/>
      <c r="B106" s="5"/>
      <c r="H106" s="7"/>
      <c r="J106" s="8"/>
      <c r="K106" s="8"/>
    </row>
    <row r="107" spans="1:11" ht="20.100000000000001" customHeight="1">
      <c r="B107" s="31"/>
      <c r="C107" s="31"/>
      <c r="D107" s="31"/>
      <c r="E107" s="29"/>
      <c r="H107" s="5"/>
      <c r="I107" s="5"/>
      <c r="J107" s="5"/>
      <c r="K107" s="5"/>
    </row>
    <row r="108" spans="1:11" ht="20.100000000000001" customHeight="1">
      <c r="A108" s="18" t="s">
        <v>63</v>
      </c>
      <c r="B108" s="18"/>
      <c r="C108" s="18"/>
      <c r="D108" s="18"/>
      <c r="E108" s="18"/>
      <c r="F108" s="18"/>
      <c r="H108" s="5"/>
      <c r="I108" s="5"/>
      <c r="J108" s="5"/>
      <c r="K108" s="5"/>
    </row>
    <row r="109" spans="1:11" ht="20.100000000000001" customHeight="1">
      <c r="B109" s="31"/>
      <c r="C109" s="31"/>
      <c r="D109" s="31"/>
      <c r="E109" s="29"/>
      <c r="H109" s="5"/>
      <c r="I109" s="5"/>
      <c r="J109" s="5"/>
      <c r="K109" s="5"/>
    </row>
    <row r="110" spans="1:11" ht="20.100000000000001" customHeight="1">
      <c r="A110" s="11"/>
      <c r="B110" s="11"/>
      <c r="C110" s="11"/>
      <c r="D110" s="11"/>
      <c r="E110" s="11"/>
      <c r="F110" s="11"/>
      <c r="H110" s="5"/>
      <c r="I110" s="5"/>
      <c r="J110" s="5"/>
      <c r="K110" s="5"/>
    </row>
    <row r="111" spans="1:11" ht="20.100000000000001" customHeight="1">
      <c r="A111" s="11"/>
      <c r="B111" s="11"/>
      <c r="C111" s="11"/>
      <c r="D111" s="11"/>
      <c r="E111" s="11"/>
      <c r="F111" s="11"/>
      <c r="H111" s="5"/>
      <c r="I111" s="5"/>
      <c r="J111" s="5"/>
      <c r="K111" s="5"/>
    </row>
    <row r="112" spans="1:11" ht="20.100000000000001" customHeight="1">
      <c r="A112" s="11"/>
      <c r="B112" s="11"/>
      <c r="C112" s="11"/>
      <c r="D112" s="11"/>
      <c r="E112" s="11"/>
      <c r="F112" s="11"/>
      <c r="H112" s="5"/>
      <c r="I112" s="5"/>
      <c r="J112" s="5"/>
      <c r="K112" s="5"/>
    </row>
    <row r="113" spans="1:11" ht="20.100000000000001" customHeight="1">
      <c r="A113" s="11"/>
      <c r="B113" s="11"/>
      <c r="C113" s="11"/>
      <c r="D113" s="11"/>
      <c r="E113" s="11"/>
      <c r="F113" s="11"/>
      <c r="H113" s="5"/>
      <c r="I113" s="5"/>
      <c r="J113" s="5"/>
      <c r="K113" s="5"/>
    </row>
    <row r="114" spans="1:11" ht="20.100000000000001" customHeight="1">
      <c r="A114" s="11"/>
      <c r="B114" s="11"/>
      <c r="C114" s="11"/>
      <c r="D114" s="11"/>
      <c r="E114" s="11"/>
      <c r="F114" s="11"/>
      <c r="H114" s="5"/>
      <c r="I114" s="5"/>
      <c r="J114" s="5"/>
      <c r="K114" s="5"/>
    </row>
    <row r="115" spans="1:11" ht="20.100000000000001" customHeight="1">
      <c r="A115" s="11"/>
      <c r="B115" s="11"/>
      <c r="C115" s="11"/>
      <c r="D115" s="11"/>
      <c r="E115" s="11"/>
      <c r="F115" s="11"/>
      <c r="H115" s="5"/>
      <c r="I115" s="5"/>
      <c r="J115" s="5"/>
      <c r="K115" s="5"/>
    </row>
    <row r="116" spans="1:11" ht="20.100000000000001" customHeight="1">
      <c r="A116" s="11"/>
      <c r="B116" s="11"/>
      <c r="C116" s="11"/>
      <c r="D116" s="11"/>
      <c r="E116" s="11"/>
      <c r="F116" s="11"/>
      <c r="H116" s="5"/>
      <c r="I116" s="5"/>
      <c r="J116" s="5"/>
      <c r="K116" s="5"/>
    </row>
    <row r="117" spans="1:11" ht="20.100000000000001" customHeight="1">
      <c r="A117" s="11"/>
      <c r="B117" s="11"/>
      <c r="C117" s="11"/>
      <c r="D117" s="11"/>
      <c r="E117" s="11"/>
      <c r="F117" s="11"/>
      <c r="H117" s="5"/>
      <c r="I117" s="5"/>
      <c r="J117" s="5"/>
      <c r="K117" s="5"/>
    </row>
    <row r="118" spans="1:11" ht="20.100000000000001" customHeight="1">
      <c r="A118" s="11"/>
      <c r="B118" s="11"/>
      <c r="C118" s="11"/>
      <c r="D118" s="11"/>
      <c r="E118" s="11"/>
      <c r="F118" s="11"/>
      <c r="H118" s="5"/>
      <c r="I118" s="5"/>
      <c r="J118" s="5"/>
      <c r="K118" s="5"/>
    </row>
    <row r="119" spans="1:11" ht="20.100000000000001" customHeight="1">
      <c r="A119" s="11"/>
      <c r="B119" s="11"/>
      <c r="C119" s="11"/>
      <c r="D119" s="11"/>
      <c r="E119" s="11"/>
      <c r="F119" s="11"/>
      <c r="H119" s="5"/>
      <c r="I119" s="5"/>
      <c r="J119" s="5"/>
      <c r="K119" s="5"/>
    </row>
    <row r="120" spans="1:11" ht="20.100000000000001" customHeight="1">
      <c r="B120" s="31"/>
      <c r="C120" s="31"/>
      <c r="D120" s="31"/>
      <c r="E120" s="29"/>
      <c r="H120" s="5"/>
      <c r="I120" s="5"/>
      <c r="J120" s="5"/>
      <c r="K120" s="5"/>
    </row>
    <row r="121" spans="1:11" ht="20.100000000000001" customHeight="1">
      <c r="A121" s="14" t="s">
        <v>0</v>
      </c>
      <c r="B121" s="15" t="s">
        <v>43</v>
      </c>
      <c r="C121" s="15"/>
      <c r="D121" s="15"/>
      <c r="E121" s="16"/>
      <c r="F121" s="16" t="s">
        <v>42</v>
      </c>
      <c r="H121" s="32"/>
      <c r="I121" s="5"/>
      <c r="J121" s="5"/>
      <c r="K121" s="5"/>
    </row>
    <row r="122" spans="1:11" ht="20.100000000000001" customHeight="1">
      <c r="A122" s="14" t="s">
        <v>39</v>
      </c>
      <c r="B122" s="15" t="s">
        <v>44</v>
      </c>
      <c r="C122" s="15"/>
      <c r="D122" s="15"/>
      <c r="E122" s="17"/>
      <c r="F122" s="34">
        <v>3548006</v>
      </c>
      <c r="H122" s="5"/>
      <c r="I122" s="5"/>
      <c r="J122" s="5"/>
      <c r="K122" s="5"/>
    </row>
    <row r="123" spans="1:11" ht="20.100000000000001" customHeight="1">
      <c r="A123" s="14" t="s">
        <v>40</v>
      </c>
      <c r="B123" s="15" t="s">
        <v>46</v>
      </c>
      <c r="C123" s="15"/>
      <c r="D123" s="15"/>
      <c r="E123" s="17"/>
      <c r="F123" s="34">
        <v>48400</v>
      </c>
      <c r="H123" s="5"/>
      <c r="I123" s="5"/>
      <c r="J123" s="5"/>
      <c r="K123" s="5"/>
    </row>
    <row r="124" spans="1:11" ht="20.100000000000001" customHeight="1">
      <c r="A124" s="14" t="s">
        <v>3</v>
      </c>
      <c r="B124" s="15" t="s">
        <v>48</v>
      </c>
      <c r="C124" s="15"/>
      <c r="D124" s="15"/>
      <c r="E124" s="17"/>
      <c r="F124" s="34">
        <v>249</v>
      </c>
      <c r="H124" s="5"/>
      <c r="I124" s="5"/>
      <c r="J124" s="5"/>
      <c r="K124" s="5"/>
    </row>
    <row r="125" spans="1:11" ht="20.100000000000001" customHeight="1">
      <c r="A125" s="5"/>
      <c r="B125" s="5"/>
      <c r="H125" s="5"/>
      <c r="I125" s="5"/>
      <c r="J125" s="5"/>
      <c r="K125" s="5"/>
    </row>
    <row r="126" spans="1:11" ht="20.100000000000001" customHeight="1">
      <c r="A126" s="5"/>
      <c r="B126" s="5"/>
      <c r="H126" s="5"/>
      <c r="I126" s="5"/>
      <c r="J126" s="5"/>
      <c r="K126" s="5"/>
    </row>
    <row r="127" spans="1:11" ht="20.100000000000001" customHeight="1">
      <c r="A127" s="5"/>
      <c r="B127" s="5"/>
      <c r="D127" s="21" t="s">
        <v>49</v>
      </c>
      <c r="E127" s="21"/>
      <c r="F127" s="16">
        <f>(0.62*F123*F124)-(0.985*F122)</f>
        <v>3977206.09</v>
      </c>
      <c r="H127" s="5"/>
      <c r="I127" s="5"/>
      <c r="J127" s="5"/>
      <c r="K127" s="5"/>
    </row>
    <row r="128" spans="1:11" ht="20.100000000000001" customHeight="1">
      <c r="A128" s="5"/>
      <c r="B128" s="5"/>
      <c r="D128" s="22"/>
      <c r="E128" s="22"/>
      <c r="H128" s="5"/>
      <c r="I128" s="5"/>
      <c r="J128" s="5"/>
      <c r="K128" s="5"/>
    </row>
    <row r="129" spans="1:11" ht="20.100000000000001" customHeight="1">
      <c r="A129" s="5"/>
      <c r="B129" s="5"/>
      <c r="D129" s="21" t="s">
        <v>50</v>
      </c>
      <c r="E129" s="21"/>
      <c r="F129" s="16">
        <f>F123</f>
        <v>48400</v>
      </c>
      <c r="H129" s="5"/>
      <c r="I129" s="5"/>
      <c r="J129" s="5"/>
      <c r="K129" s="5"/>
    </row>
    <row r="130" spans="1:11" ht="20.100000000000001" customHeight="1">
      <c r="A130" s="5"/>
      <c r="B130" s="5"/>
      <c r="D130" s="23" t="s">
        <v>51</v>
      </c>
      <c r="E130" s="23"/>
      <c r="F130" s="9">
        <f>F127/F129</f>
        <v>82.173679545454547</v>
      </c>
      <c r="H130" s="5"/>
      <c r="I130" s="5"/>
      <c r="J130" s="5"/>
      <c r="K130" s="5"/>
    </row>
    <row r="131" spans="1:11" ht="20.100000000000001" customHeight="1">
      <c r="B131" s="31"/>
      <c r="C131" s="31"/>
      <c r="D131" s="31"/>
      <c r="E131" s="29"/>
      <c r="H131" s="5"/>
      <c r="I131" s="5"/>
      <c r="J131" s="5"/>
      <c r="K131" s="5"/>
    </row>
    <row r="132" spans="1:11" ht="20.100000000000001" customHeight="1">
      <c r="B132" s="31"/>
      <c r="C132" s="31"/>
      <c r="D132" s="31"/>
      <c r="E132" s="29"/>
      <c r="H132" s="5"/>
      <c r="I132" s="5"/>
      <c r="J132" s="5"/>
      <c r="K132" s="5"/>
    </row>
    <row r="133" spans="1:11" ht="20.100000000000001" customHeight="1">
      <c r="A133" s="26" t="s">
        <v>65</v>
      </c>
      <c r="B133" s="31"/>
      <c r="C133" s="31"/>
      <c r="D133" s="31"/>
      <c r="E133" s="29"/>
      <c r="H133" s="5"/>
      <c r="I133" s="5"/>
      <c r="J133" s="5"/>
      <c r="K133" s="5"/>
    </row>
    <row r="134" spans="1:11" ht="20.100000000000001" customHeight="1">
      <c r="A134" s="39" t="s">
        <v>66</v>
      </c>
      <c r="B134" s="39"/>
      <c r="C134" s="39"/>
      <c r="D134" s="39"/>
      <c r="E134" s="39"/>
      <c r="F134" s="39"/>
      <c r="H134" s="5"/>
      <c r="I134" s="5"/>
      <c r="J134" s="5"/>
      <c r="K134" s="5"/>
    </row>
    <row r="135" spans="1:11" ht="20.100000000000001" customHeight="1">
      <c r="C135" s="26"/>
      <c r="D135" s="26"/>
      <c r="E135" s="26"/>
      <c r="F135" s="26"/>
      <c r="H135" s="5"/>
      <c r="I135" s="5"/>
      <c r="J135" s="5"/>
      <c r="K135" s="5"/>
    </row>
    <row r="136" spans="1:11" ht="20.100000000000001" customHeight="1">
      <c r="B136" s="31"/>
      <c r="C136" s="31"/>
      <c r="D136" s="31"/>
      <c r="E136" s="29"/>
      <c r="H136" s="5"/>
      <c r="I136" s="5"/>
      <c r="J136" s="5"/>
      <c r="K136" s="5"/>
    </row>
    <row r="137" spans="1:11" ht="20.100000000000001" customHeight="1">
      <c r="B137" s="31"/>
      <c r="C137" s="31"/>
      <c r="D137" s="31"/>
      <c r="E137" s="29"/>
      <c r="H137" s="5"/>
      <c r="I137" s="5"/>
      <c r="J137" s="5"/>
      <c r="K137" s="5"/>
    </row>
    <row r="138" spans="1:11" ht="20.100000000000001" customHeight="1">
      <c r="B138" s="31"/>
      <c r="C138" s="31"/>
      <c r="D138" s="31"/>
      <c r="E138" s="29"/>
      <c r="H138" s="5"/>
      <c r="I138" s="5"/>
      <c r="J138" s="5"/>
      <c r="K138" s="5"/>
    </row>
    <row r="139" spans="1:11" ht="20.100000000000001" customHeight="1">
      <c r="B139" s="31"/>
      <c r="C139" s="31"/>
      <c r="D139" s="31"/>
      <c r="E139" s="29"/>
      <c r="H139" s="5"/>
      <c r="I139" s="5"/>
      <c r="J139" s="5"/>
      <c r="K139" s="5"/>
    </row>
    <row r="140" spans="1:11" ht="20.100000000000001" customHeight="1">
      <c r="A140" s="5"/>
      <c r="B140" s="5"/>
    </row>
    <row r="141" spans="1:11" ht="20.100000000000001" customHeight="1">
      <c r="A141" s="5"/>
      <c r="B141" s="5"/>
    </row>
    <row r="142" spans="1:11" ht="20.100000000000001" customHeight="1">
      <c r="A142" s="5"/>
      <c r="B142" s="5"/>
    </row>
    <row r="143" spans="1:11" ht="20.100000000000001" customHeight="1">
      <c r="A143" s="5"/>
      <c r="B143" s="5"/>
    </row>
  </sheetData>
  <sheetProtection algorithmName="SHA-512" hashValue="gCy46GIc5ruwJ4eaFwSCb0Yc33dk+ASiEezQIGp8Ogct6fPYLtWGrCC07Tp34lREsPZGDcw0gxp8v2/faU8HmA==" saltValue="EuqlBgIlrcwpSbhXPOQg0A==" spinCount="100000" sheet="1" objects="1" scenarios="1"/>
  <mergeCells count="73">
    <mergeCell ref="A134:F134"/>
    <mergeCell ref="B10:D10"/>
    <mergeCell ref="A1:F1"/>
    <mergeCell ref="B6:D6"/>
    <mergeCell ref="B7:D7"/>
    <mergeCell ref="B8:D8"/>
    <mergeCell ref="B9:D9"/>
    <mergeCell ref="B22:D22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A26:F26"/>
    <mergeCell ref="B32:D32"/>
    <mergeCell ref="B33:D33"/>
    <mergeCell ref="B34:D34"/>
    <mergeCell ref="B35:D35"/>
    <mergeCell ref="B28:F30"/>
    <mergeCell ref="B36:D36"/>
    <mergeCell ref="B58:D58"/>
    <mergeCell ref="B60:D60"/>
    <mergeCell ref="B57:D57"/>
    <mergeCell ref="B62:D62"/>
    <mergeCell ref="B59:D59"/>
    <mergeCell ref="B61:D61"/>
    <mergeCell ref="B56:D56"/>
    <mergeCell ref="B48:F54"/>
    <mergeCell ref="B37:D37"/>
    <mergeCell ref="D40:E40"/>
    <mergeCell ref="D41:E41"/>
    <mergeCell ref="D42:E42"/>
    <mergeCell ref="D43:E43"/>
    <mergeCell ref="A46:F46"/>
    <mergeCell ref="B82:D82"/>
    <mergeCell ref="A73:F80"/>
    <mergeCell ref="B89:D89"/>
    <mergeCell ref="D65:E65"/>
    <mergeCell ref="D66:E66"/>
    <mergeCell ref="D67:E67"/>
    <mergeCell ref="D68:E68"/>
    <mergeCell ref="A71:F71"/>
    <mergeCell ref="B86:D86"/>
    <mergeCell ref="B83:D83"/>
    <mergeCell ref="B84:D84"/>
    <mergeCell ref="B85:D85"/>
    <mergeCell ref="D98:E98"/>
    <mergeCell ref="D99:E99"/>
    <mergeCell ref="D100:E100"/>
    <mergeCell ref="D101:E101"/>
    <mergeCell ref="B97:C105"/>
    <mergeCell ref="B93:D93"/>
    <mergeCell ref="B92:D92"/>
    <mergeCell ref="B91:D91"/>
    <mergeCell ref="B90:D90"/>
    <mergeCell ref="B95:D95"/>
    <mergeCell ref="B94:D94"/>
    <mergeCell ref="A108:F108"/>
    <mergeCell ref="A110:F119"/>
    <mergeCell ref="B121:D121"/>
    <mergeCell ref="B122:D122"/>
    <mergeCell ref="B123:D123"/>
    <mergeCell ref="B124:D124"/>
    <mergeCell ref="D127:E127"/>
    <mergeCell ref="D128:E128"/>
    <mergeCell ref="D129:E129"/>
    <mergeCell ref="D130:E130"/>
  </mergeCells>
  <printOptions horizontalCentered="1"/>
  <pageMargins left="0" right="0" top="0" bottom="0" header="0" footer="0"/>
  <pageSetup paperSize="9" scale="8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MODELOS ESTÁTICOS</vt:lpstr>
      <vt:lpstr>'MODELOS ESTÁTICOS'!Area_de_impressao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Método involutivo - Modelos estáticos</dc:title>
  <dc:creator>Samuel Jesus de Oliveira</dc:creator>
  <cp:lastModifiedBy>Samuel Jesus de Oliveira</cp:lastModifiedBy>
  <cp:lastPrinted>2022-12-18T23:30:44Z</cp:lastPrinted>
  <dcterms:created xsi:type="dcterms:W3CDTF">2020-02-17T04:32:26Z</dcterms:created>
  <dcterms:modified xsi:type="dcterms:W3CDTF">2023-01-29T14:18:36Z</dcterms:modified>
</cp:coreProperties>
</file>