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Estatística\"/>
    </mc:Choice>
  </mc:AlternateContent>
  <xr:revisionPtr revIDLastSave="0" documentId="13_ncr:1_{D9A4E77A-8D36-49BE-8D96-8A59C7B0953C}" xr6:coauthVersionLast="47" xr6:coauthVersionMax="47" xr10:uidLastSave="{00000000-0000-0000-0000-000000000000}"/>
  <bookViews>
    <workbookView xWindow="-120" yWindow="-120" windowWidth="29040" windowHeight="15840" tabRatio="879" activeTab="1" xr2:uid="{6508EFDF-4289-4AD2-884C-3D616334D4BC}"/>
  </bookViews>
  <sheets>
    <sheet name="AMOSTRA" sheetId="10" r:id="rId1"/>
    <sheet name="RESULTADOS DA REGRESSÃO" sheetId="11" r:id="rId2"/>
    <sheet name="AUTOCORRELAÇÃO" sheetId="16" r:id="rId3"/>
  </sheets>
  <definedNames>
    <definedName name="_xlnm._FilterDatabase" localSheetId="0" hidden="1">AMOSTRA!$B$6:$D$36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6" l="1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13" i="16"/>
  <c r="G47" i="16" l="1"/>
  <c r="G48" i="16"/>
  <c r="A41" i="16" l="1"/>
  <c r="A20" i="16"/>
  <c r="A18" i="16"/>
  <c r="A22" i="16"/>
  <c r="A35" i="16"/>
  <c r="A31" i="16"/>
  <c r="A17" i="16"/>
  <c r="A16" i="16"/>
  <c r="A34" i="16"/>
  <c r="A42" i="16"/>
  <c r="A28" i="16"/>
  <c r="A15" i="16"/>
  <c r="A37" i="16"/>
  <c r="A29" i="16"/>
  <c r="A14" i="16"/>
  <c r="A39" i="16"/>
  <c r="A40" i="16"/>
  <c r="A19" i="16"/>
  <c r="A26" i="16"/>
  <c r="A38" i="16"/>
  <c r="A27" i="16"/>
  <c r="A30" i="16"/>
  <c r="A13" i="16"/>
  <c r="A25" i="16"/>
  <c r="A21" i="16"/>
  <c r="A36" i="16"/>
  <c r="A32" i="16"/>
  <c r="A23" i="16"/>
  <c r="A24" i="16"/>
  <c r="A33" i="16"/>
  <c r="C14" i="16" l="1"/>
  <c r="C33" i="16"/>
  <c r="C23" i="16"/>
  <c r="C24" i="16"/>
  <c r="C38" i="16"/>
  <c r="C15" i="16"/>
  <c r="C22" i="16"/>
  <c r="C34" i="16"/>
  <c r="C21" i="16"/>
  <c r="C39" i="16"/>
  <c r="C31" i="16"/>
  <c r="C17" i="16"/>
  <c r="C35" i="16"/>
  <c r="C26" i="16"/>
  <c r="C29" i="16"/>
  <c r="C28" i="16"/>
  <c r="C42" i="16"/>
  <c r="G42" i="16" s="1"/>
  <c r="C18" i="16"/>
  <c r="C40" i="16"/>
  <c r="C41" i="16"/>
  <c r="C16" i="16"/>
  <c r="C25" i="16"/>
  <c r="C30" i="16"/>
  <c r="C20" i="16"/>
  <c r="C27" i="16"/>
  <c r="C32" i="16"/>
  <c r="C37" i="16"/>
  <c r="C19" i="16"/>
  <c r="C36" i="16"/>
  <c r="C13" i="16"/>
  <c r="G26" i="16" l="1"/>
  <c r="D27" i="16"/>
  <c r="E27" i="16" s="1"/>
  <c r="F27" i="16" s="1"/>
  <c r="G33" i="16"/>
  <c r="D34" i="16"/>
  <c r="E34" i="16" s="1"/>
  <c r="F34" i="16" s="1"/>
  <c r="D21" i="16"/>
  <c r="E21" i="16" s="1"/>
  <c r="F21" i="16" s="1"/>
  <c r="G20" i="16"/>
  <c r="D29" i="16"/>
  <c r="E29" i="16" s="1"/>
  <c r="F29" i="16" s="1"/>
  <c r="G28" i="16"/>
  <c r="D18" i="16"/>
  <c r="E18" i="16" s="1"/>
  <c r="F18" i="16" s="1"/>
  <c r="G17" i="16"/>
  <c r="D40" i="16"/>
  <c r="E40" i="16" s="1"/>
  <c r="F40" i="16" s="1"/>
  <c r="G39" i="16"/>
  <c r="G34" i="16"/>
  <c r="D35" i="16"/>
  <c r="E35" i="16" s="1"/>
  <c r="F35" i="16" s="1"/>
  <c r="G24" i="16"/>
  <c r="D25" i="16"/>
  <c r="E25" i="16" s="1"/>
  <c r="F25" i="16" s="1"/>
  <c r="D20" i="16"/>
  <c r="E20" i="16" s="1"/>
  <c r="F20" i="16" s="1"/>
  <c r="G19" i="16"/>
  <c r="D33" i="16"/>
  <c r="E33" i="16" s="1"/>
  <c r="F33" i="16" s="1"/>
  <c r="G32" i="16"/>
  <c r="D26" i="16"/>
  <c r="E26" i="16" s="1"/>
  <c r="F26" i="16" s="1"/>
  <c r="G25" i="16"/>
  <c r="G18" i="16"/>
  <c r="D19" i="16"/>
  <c r="E19" i="16" s="1"/>
  <c r="F19" i="16" s="1"/>
  <c r="G36" i="16"/>
  <c r="D37" i="16"/>
  <c r="E37" i="16" s="1"/>
  <c r="F37" i="16" s="1"/>
  <c r="G27" i="16"/>
  <c r="D28" i="16"/>
  <c r="E28" i="16" s="1"/>
  <c r="F28" i="16" s="1"/>
  <c r="G30" i="16"/>
  <c r="D31" i="16"/>
  <c r="E31" i="16" s="1"/>
  <c r="F31" i="16" s="1"/>
  <c r="G16" i="16"/>
  <c r="D17" i="16"/>
  <c r="E17" i="16" s="1"/>
  <c r="F17" i="16" s="1"/>
  <c r="G29" i="16"/>
  <c r="D30" i="16"/>
  <c r="E30" i="16" s="1"/>
  <c r="F30" i="16" s="1"/>
  <c r="G31" i="16"/>
  <c r="D32" i="16"/>
  <c r="E32" i="16" s="1"/>
  <c r="F32" i="16" s="1"/>
  <c r="G38" i="16"/>
  <c r="D39" i="16"/>
  <c r="E39" i="16" s="1"/>
  <c r="F39" i="16" s="1"/>
  <c r="G23" i="16"/>
  <c r="D24" i="16"/>
  <c r="E24" i="16" s="1"/>
  <c r="F24" i="16" s="1"/>
  <c r="D16" i="16"/>
  <c r="E16" i="16" s="1"/>
  <c r="F16" i="16" s="1"/>
  <c r="G15" i="16"/>
  <c r="D14" i="16"/>
  <c r="E14" i="16" s="1"/>
  <c r="F14" i="16" s="1"/>
  <c r="E13" i="16"/>
  <c r="F13" i="16" s="1"/>
  <c r="G13" i="16"/>
  <c r="D42" i="16"/>
  <c r="E42" i="16" s="1"/>
  <c r="F42" i="16" s="1"/>
  <c r="G41" i="16"/>
  <c r="D38" i="16"/>
  <c r="E38" i="16" s="1"/>
  <c r="F38" i="16" s="1"/>
  <c r="G37" i="16"/>
  <c r="D41" i="16"/>
  <c r="E41" i="16" s="1"/>
  <c r="F41" i="16" s="1"/>
  <c r="G40" i="16"/>
  <c r="D36" i="16"/>
  <c r="E36" i="16" s="1"/>
  <c r="F36" i="16" s="1"/>
  <c r="G35" i="16"/>
  <c r="G21" i="16"/>
  <c r="D22" i="16"/>
  <c r="E22" i="16" s="1"/>
  <c r="F22" i="16" s="1"/>
  <c r="G22" i="16"/>
  <c r="D23" i="16"/>
  <c r="E23" i="16" s="1"/>
  <c r="F23" i="16" s="1"/>
  <c r="D15" i="16"/>
  <c r="E15" i="16" s="1"/>
  <c r="F15" i="16" s="1"/>
  <c r="G14" i="16"/>
  <c r="G44" i="16" l="1"/>
  <c r="F44" i="16"/>
  <c r="G46" i="16" l="1"/>
</calcChain>
</file>

<file path=xl/sharedStrings.xml><?xml version="1.0" encoding="utf-8"?>
<sst xmlns="http://schemas.openxmlformats.org/spreadsheetml/2006/main" count="106" uniqueCount="70">
  <si>
    <t>RESUMO DOS RESULTADOS</t>
  </si>
  <si>
    <t>Estatística de regressão</t>
  </si>
  <si>
    <t>R múltiplo</t>
  </si>
  <si>
    <t>R-Quadrado</t>
  </si>
  <si>
    <t>R-quadrado ajustado</t>
  </si>
  <si>
    <t>Erro padrão</t>
  </si>
  <si>
    <t>Observações</t>
  </si>
  <si>
    <t>ANOVA</t>
  </si>
  <si>
    <t>Regressão</t>
  </si>
  <si>
    <t>Resíduo</t>
  </si>
  <si>
    <t>Total</t>
  </si>
  <si>
    <t>Interseção</t>
  </si>
  <si>
    <t>gl</t>
  </si>
  <si>
    <t>SQ</t>
  </si>
  <si>
    <t>MQ</t>
  </si>
  <si>
    <t>F</t>
  </si>
  <si>
    <t>F de significação</t>
  </si>
  <si>
    <t>Coeficientes</t>
  </si>
  <si>
    <t>Stat t</t>
  </si>
  <si>
    <t>valor-P</t>
  </si>
  <si>
    <t>95% inferiores</t>
  </si>
  <si>
    <t>95% superiores</t>
  </si>
  <si>
    <t>Inferior 95,0%</t>
  </si>
  <si>
    <t>Superior 95,0%</t>
  </si>
  <si>
    <t>RESULTADOS DE RESÍDUOS</t>
  </si>
  <si>
    <t>Observação</t>
  </si>
  <si>
    <t>Resíduos</t>
  </si>
  <si>
    <t>Resíduos padrão</t>
  </si>
  <si>
    <t>Área do terreno</t>
  </si>
  <si>
    <t>Área construída</t>
  </si>
  <si>
    <t>Preço do imóvel</t>
  </si>
  <si>
    <t>Previsto(a) Preço do imóvel</t>
  </si>
  <si>
    <t>RESULTADOS DA REGRESSÃO LINEAR MÚLTIPLA</t>
  </si>
  <si>
    <t>Módulo do resíduo padrão</t>
  </si>
  <si>
    <t>Resultado</t>
  </si>
  <si>
    <t>Itens</t>
  </si>
  <si>
    <r>
      <rPr>
        <b/>
        <sz val="12"/>
        <color theme="1"/>
        <rFont val="Calibri"/>
        <family val="2"/>
      </rPr>
      <t>ε</t>
    </r>
    <r>
      <rPr>
        <b/>
        <vertAlign val="subscript"/>
        <sz val="12"/>
        <color theme="1"/>
        <rFont val="Arial Nova"/>
        <family val="2"/>
      </rPr>
      <t>i</t>
    </r>
  </si>
  <si>
    <r>
      <rPr>
        <b/>
        <sz val="12"/>
        <color theme="1"/>
        <rFont val="Calibri"/>
        <family val="2"/>
      </rPr>
      <t>ε</t>
    </r>
    <r>
      <rPr>
        <b/>
        <vertAlign val="subscript"/>
        <sz val="12"/>
        <color theme="1"/>
        <rFont val="Arial Nova"/>
        <family val="2"/>
      </rPr>
      <t>i-1</t>
    </r>
  </si>
  <si>
    <t>Diferença</t>
  </si>
  <si>
    <t>dif</t>
  </si>
  <si>
    <t>dif²</t>
  </si>
  <si>
    <r>
      <t>ε</t>
    </r>
    <r>
      <rPr>
        <b/>
        <vertAlign val="subscript"/>
        <sz val="12"/>
        <color theme="1"/>
        <rFont val="Calibri"/>
        <family val="2"/>
      </rPr>
      <t>i</t>
    </r>
    <r>
      <rPr>
        <b/>
        <sz val="12"/>
        <color theme="1"/>
        <rFont val="Calibri"/>
        <family val="2"/>
      </rPr>
      <t xml:space="preserve"> - ε</t>
    </r>
    <r>
      <rPr>
        <b/>
        <vertAlign val="subscript"/>
        <sz val="12"/>
        <color theme="1"/>
        <rFont val="Calibri"/>
        <family val="2"/>
      </rPr>
      <t>i-1</t>
    </r>
  </si>
  <si>
    <r>
      <t xml:space="preserve">( </t>
    </r>
    <r>
      <rPr>
        <b/>
        <sz val="12"/>
        <color theme="1"/>
        <rFont val="Calibri"/>
        <family val="2"/>
      </rPr>
      <t>ε</t>
    </r>
    <r>
      <rPr>
        <b/>
        <vertAlign val="subscript"/>
        <sz val="12"/>
        <color theme="1"/>
        <rFont val="Arial Nova"/>
        <family val="2"/>
      </rPr>
      <t>i</t>
    </r>
    <r>
      <rPr>
        <b/>
        <sz val="12"/>
        <color theme="1"/>
        <rFont val="Arial Nova"/>
        <family val="2"/>
      </rPr>
      <t xml:space="preserve"> )²</t>
    </r>
  </si>
  <si>
    <r>
      <t>y</t>
    </r>
    <r>
      <rPr>
        <b/>
        <vertAlign val="subscript"/>
        <sz val="12"/>
        <color theme="1"/>
        <rFont val="Arial Nova"/>
        <family val="2"/>
      </rPr>
      <t>i</t>
    </r>
    <r>
      <rPr>
        <b/>
        <sz val="12"/>
        <color theme="1"/>
        <rFont val="Arial Nova"/>
        <family val="2"/>
      </rPr>
      <t xml:space="preserve"> ordenado</t>
    </r>
  </si>
  <si>
    <t>Somatório</t>
  </si>
  <si>
    <r>
      <t>Tabelado</t>
    </r>
    <r>
      <rPr>
        <vertAlign val="subscript"/>
        <sz val="12"/>
        <color theme="1"/>
        <rFont val="Arial Nova"/>
        <family val="2"/>
      </rPr>
      <t>superior</t>
    </r>
    <r>
      <rPr>
        <sz val="12"/>
        <color theme="1"/>
        <rFont val="Arial Nova"/>
        <family val="2"/>
      </rPr>
      <t xml:space="preserve"> ( d</t>
    </r>
    <r>
      <rPr>
        <vertAlign val="subscript"/>
        <sz val="12"/>
        <color theme="1"/>
        <rFont val="Arial Nova"/>
        <family val="2"/>
      </rPr>
      <t>u</t>
    </r>
    <r>
      <rPr>
        <sz val="12"/>
        <color theme="1"/>
        <rFont val="Arial Nova"/>
        <family val="2"/>
      </rPr>
      <t xml:space="preserve"> )</t>
    </r>
  </si>
  <si>
    <r>
      <t>Tabelado</t>
    </r>
    <r>
      <rPr>
        <vertAlign val="subscript"/>
        <sz val="12"/>
        <color theme="1"/>
        <rFont val="Arial Nova"/>
        <family val="2"/>
      </rPr>
      <t>inferior</t>
    </r>
    <r>
      <rPr>
        <sz val="12"/>
        <color theme="1"/>
        <rFont val="Arial Nova"/>
        <family val="2"/>
      </rPr>
      <t xml:space="preserve"> ( d</t>
    </r>
    <r>
      <rPr>
        <vertAlign val="subscript"/>
        <sz val="12"/>
        <color theme="1"/>
        <rFont val="Arial Nova"/>
        <family val="2"/>
      </rPr>
      <t>l</t>
    </r>
    <r>
      <rPr>
        <sz val="12"/>
        <color theme="1"/>
        <rFont val="Arial Nova"/>
        <family val="2"/>
      </rPr>
      <t xml:space="preserve"> )</t>
    </r>
  </si>
  <si>
    <t>d</t>
  </si>
  <si>
    <r>
      <t>4 - d</t>
    </r>
    <r>
      <rPr>
        <vertAlign val="subscript"/>
        <sz val="12"/>
        <color theme="1"/>
        <rFont val="Arial Nova"/>
        <family val="2"/>
      </rPr>
      <t>u</t>
    </r>
  </si>
  <si>
    <r>
      <t>4 - d</t>
    </r>
    <r>
      <rPr>
        <vertAlign val="subscript"/>
        <sz val="12"/>
        <color theme="1"/>
        <rFont val="Arial Nova"/>
        <family val="2"/>
      </rPr>
      <t>l</t>
    </r>
  </si>
  <si>
    <r>
      <t xml:space="preserve">0 </t>
    </r>
    <r>
      <rPr>
        <sz val="12"/>
        <color theme="1"/>
        <rFont val="Times New Roman"/>
        <family val="1"/>
      </rPr>
      <t>≤</t>
    </r>
    <r>
      <rPr>
        <sz val="12"/>
        <color theme="1"/>
        <rFont val="Arial Nova"/>
        <family val="2"/>
      </rPr>
      <t xml:space="preserve"> d ≤ d</t>
    </r>
    <r>
      <rPr>
        <vertAlign val="subscript"/>
        <sz val="12"/>
        <color theme="1"/>
        <rFont val="Arial Nova"/>
        <family val="2"/>
      </rPr>
      <t>l</t>
    </r>
  </si>
  <si>
    <r>
      <t>d</t>
    </r>
    <r>
      <rPr>
        <vertAlign val="subscript"/>
        <sz val="12"/>
        <color theme="1"/>
        <rFont val="Arial Nova"/>
        <family val="2"/>
      </rPr>
      <t>l</t>
    </r>
    <r>
      <rPr>
        <sz val="12"/>
        <color theme="1"/>
        <rFont val="Arial Nova"/>
        <family val="2"/>
      </rPr>
      <t xml:space="preserve"> </t>
    </r>
    <r>
      <rPr>
        <sz val="12"/>
        <color theme="1"/>
        <rFont val="Times New Roman"/>
        <family val="1"/>
      </rPr>
      <t>≤</t>
    </r>
    <r>
      <rPr>
        <sz val="12"/>
        <color theme="1"/>
        <rFont val="Arial Nova"/>
        <family val="2"/>
      </rPr>
      <t xml:space="preserve"> d ≤ d</t>
    </r>
    <r>
      <rPr>
        <vertAlign val="subscript"/>
        <sz val="12"/>
        <color theme="1"/>
        <rFont val="Arial Nova"/>
        <family val="2"/>
      </rPr>
      <t>u</t>
    </r>
  </si>
  <si>
    <r>
      <t>d</t>
    </r>
    <r>
      <rPr>
        <vertAlign val="subscript"/>
        <sz val="12"/>
        <color theme="1"/>
        <rFont val="Arial Nova"/>
        <family val="2"/>
      </rPr>
      <t>u</t>
    </r>
    <r>
      <rPr>
        <sz val="12"/>
        <color theme="1"/>
        <rFont val="Arial Nova"/>
        <family val="2"/>
      </rPr>
      <t xml:space="preserve"> </t>
    </r>
    <r>
      <rPr>
        <sz val="12"/>
        <color theme="1"/>
        <rFont val="Times New Roman"/>
        <family val="1"/>
      </rPr>
      <t>≤</t>
    </r>
    <r>
      <rPr>
        <sz val="12"/>
        <color theme="1"/>
        <rFont val="Arial Nova"/>
        <family val="2"/>
      </rPr>
      <t xml:space="preserve"> d ≤ 4 - d</t>
    </r>
    <r>
      <rPr>
        <vertAlign val="subscript"/>
        <sz val="12"/>
        <color theme="1"/>
        <rFont val="Arial Nova"/>
        <family val="2"/>
      </rPr>
      <t>u</t>
    </r>
  </si>
  <si>
    <r>
      <t>4 - d</t>
    </r>
    <r>
      <rPr>
        <vertAlign val="subscript"/>
        <sz val="12"/>
        <color theme="1"/>
        <rFont val="Arial Nova"/>
        <family val="2"/>
      </rPr>
      <t>u</t>
    </r>
    <r>
      <rPr>
        <sz val="12"/>
        <color theme="1"/>
        <rFont val="Arial Nova"/>
        <family val="2"/>
      </rPr>
      <t xml:space="preserve"> </t>
    </r>
    <r>
      <rPr>
        <sz val="12"/>
        <color theme="1"/>
        <rFont val="Times New Roman"/>
        <family val="1"/>
      </rPr>
      <t>≤</t>
    </r>
    <r>
      <rPr>
        <sz val="12"/>
        <color theme="1"/>
        <rFont val="Arial Nova"/>
        <family val="2"/>
      </rPr>
      <t xml:space="preserve"> d ≤ 4 - d</t>
    </r>
    <r>
      <rPr>
        <vertAlign val="subscript"/>
        <sz val="12"/>
        <color theme="1"/>
        <rFont val="Arial Nova"/>
        <family val="2"/>
      </rPr>
      <t>l</t>
    </r>
  </si>
  <si>
    <r>
      <t>d</t>
    </r>
    <r>
      <rPr>
        <vertAlign val="subscript"/>
        <sz val="12"/>
        <color theme="1"/>
        <rFont val="Arial Nova"/>
        <family val="2"/>
      </rPr>
      <t>l</t>
    </r>
    <r>
      <rPr>
        <sz val="12"/>
        <color theme="1"/>
        <rFont val="Arial Nova"/>
        <family val="2"/>
      </rPr>
      <t xml:space="preserve"> </t>
    </r>
    <r>
      <rPr>
        <sz val="12"/>
        <color theme="1"/>
        <rFont val="Times New Roman"/>
        <family val="1"/>
      </rPr>
      <t>≤</t>
    </r>
    <r>
      <rPr>
        <sz val="12"/>
        <color theme="1"/>
        <rFont val="Arial Nova"/>
        <family val="2"/>
      </rPr>
      <t xml:space="preserve"> d ≤ 4 </t>
    </r>
  </si>
  <si>
    <t xml:space="preserve"> autocorrelação positiva</t>
  </si>
  <si>
    <t>nada se pode concluir</t>
  </si>
  <si>
    <t>não existe autocorrelação</t>
  </si>
  <si>
    <t>autocorrelação negativa</t>
  </si>
  <si>
    <t>VERIFICAÇÃO DA AUTOCORRELAÇÃO</t>
  </si>
  <si>
    <r>
      <t>ŷ</t>
    </r>
    <r>
      <rPr>
        <b/>
        <vertAlign val="subscript"/>
        <sz val="12"/>
        <color theme="1"/>
        <rFont val="Calibri"/>
        <family val="2"/>
      </rPr>
      <t>i</t>
    </r>
  </si>
  <si>
    <r>
      <t>y</t>
    </r>
    <r>
      <rPr>
        <b/>
        <vertAlign val="subscript"/>
        <sz val="12"/>
        <color theme="1"/>
        <rFont val="Arial Nova"/>
        <family val="2"/>
      </rPr>
      <t>i</t>
    </r>
    <r>
      <rPr>
        <b/>
        <sz val="12"/>
        <color theme="1"/>
        <rFont val="Arial Nova"/>
        <family val="2"/>
      </rPr>
      <t xml:space="preserve"> - </t>
    </r>
    <r>
      <rPr>
        <b/>
        <sz val="12"/>
        <color theme="1"/>
        <rFont val="Calibri"/>
        <family val="2"/>
      </rPr>
      <t>ŷ</t>
    </r>
    <r>
      <rPr>
        <b/>
        <vertAlign val="subscript"/>
        <sz val="12"/>
        <color theme="1"/>
        <rFont val="Arial Nova"/>
        <family val="2"/>
      </rPr>
      <t>i</t>
    </r>
  </si>
  <si>
    <t>NASSER JÚNIOR, Radegaz. Avaliação de bens: princípios básicos e aplicações. 3. ed. São Paulo: Editora Leud, 2019.</t>
  </si>
  <si>
    <t>Conforme proposta contida na doutrina especializada da área, a análise de autocorrelação será feita pelo teste de Durbin-Watson, que é simplesmente a razão entre a soma das diferenças ao quadrado dos sucessivos resíduos e a soma do quadrado dos resíduos (NASSER JÚNIOR, 2019, p. 65).</t>
  </si>
  <si>
    <r>
      <t xml:space="preserve">Os pontos de significância da estatística </t>
    </r>
    <r>
      <rPr>
        <i/>
        <sz val="12"/>
        <color theme="1"/>
        <rFont val="Arial Nova"/>
        <family val="2"/>
      </rPr>
      <t>d</t>
    </r>
    <r>
      <rPr>
        <sz val="12"/>
        <color theme="1"/>
        <rFont val="Arial Nova"/>
        <family val="2"/>
      </rPr>
      <t xml:space="preserve"> de Durbin-Watson ( d</t>
    </r>
    <r>
      <rPr>
        <vertAlign val="subscript"/>
        <sz val="12"/>
        <color theme="1"/>
        <rFont val="Arial Nova"/>
        <family val="2"/>
      </rPr>
      <t>l</t>
    </r>
    <r>
      <rPr>
        <sz val="12"/>
        <color theme="1"/>
        <rFont val="Arial Nova"/>
        <family val="2"/>
      </rPr>
      <t xml:space="preserve"> e d</t>
    </r>
    <r>
      <rPr>
        <vertAlign val="subscript"/>
        <sz val="12"/>
        <color theme="1"/>
        <rFont val="Arial Nova"/>
        <family val="2"/>
      </rPr>
      <t>u</t>
    </r>
    <r>
      <rPr>
        <sz val="12"/>
        <color theme="1"/>
        <rFont val="Arial Nova"/>
        <family val="2"/>
      </rPr>
      <t xml:space="preserve"> ) foram tabelados e estão relacionados em GUJARATI, p. 786.</t>
    </r>
  </si>
  <si>
    <t>GUJARATI, Damodar. Econometria básica. Tradução de Maria José Cyhlar Monteiro. Rio de Janeiro: Elsevier, 2006.</t>
  </si>
  <si>
    <t>Fontes:</t>
  </si>
  <si>
    <r>
      <t xml:space="preserve">ANÁLISE DE AUTOCORRELAÇÃO: TESTE DE DURBIN-WATSON
</t>
    </r>
    <r>
      <rPr>
        <b/>
        <sz val="12"/>
        <color rgb="FFFEFEFE"/>
        <rFont val="Montserrat"/>
      </rPr>
      <t>NBR 14653-2:2011, item A.2.1.4; NBR 14653-3:2019, item A.2.2.4</t>
    </r>
  </si>
  <si>
    <t>AMOSTRA (ORDENADA)</t>
  </si>
  <si>
    <t>Aceito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</si>
</sst>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_ ;[Red]\-#,##0.00\ "/>
    <numFmt numFmtId="165" formatCode="#,##0_ ;[Red]\-#,##0\ "/>
    <numFmt numFmtId="169" formatCode="#,##0.0000_ ;[Red]\-#,##0.0000\ "/>
    <numFmt numFmtId="170" formatCode="#,##0.00000_ ;[Red]\-#,##0.00000\ "/>
    <numFmt numFmtId="171" formatCode="_-* #,##0.00000_-;\-* #,##0.00000_-;_-* &quot;-&quot;??_-;_-@_-"/>
    <numFmt numFmtId="174" formatCode="_-* #,##0_-;\-* #,##0_-;_-* &quot;-&quot;??_-;_-@_-"/>
  </numFmts>
  <fonts count="14" x14ac:knownFonts="1">
    <font>
      <sz val="11"/>
      <color theme="1"/>
      <name val="Arial Nova"/>
      <family val="2"/>
    </font>
    <font>
      <b/>
      <sz val="20"/>
      <color rgb="FFFEFEFE"/>
      <name val="Montserrat"/>
    </font>
    <font>
      <sz val="12"/>
      <color theme="1"/>
      <name val="Arial Nova"/>
      <family val="2"/>
    </font>
    <font>
      <sz val="11"/>
      <color theme="1"/>
      <name val="Arial Nova"/>
      <family val="2"/>
    </font>
    <font>
      <b/>
      <sz val="12"/>
      <color theme="1"/>
      <name val="Arial Nova"/>
      <family val="2"/>
    </font>
    <font>
      <b/>
      <i/>
      <sz val="12"/>
      <color theme="1"/>
      <name val="Arial Nova"/>
      <family val="2"/>
    </font>
    <font>
      <b/>
      <sz val="12"/>
      <color theme="1"/>
      <name val="Calibri"/>
      <family val="2"/>
    </font>
    <font>
      <vertAlign val="subscript"/>
      <sz val="12"/>
      <color theme="1"/>
      <name val="Arial Nova"/>
      <family val="2"/>
    </font>
    <font>
      <b/>
      <vertAlign val="subscript"/>
      <sz val="12"/>
      <color theme="1"/>
      <name val="Arial Nova"/>
      <family val="2"/>
    </font>
    <font>
      <b/>
      <vertAlign val="subscript"/>
      <sz val="12"/>
      <color theme="1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Arial Nova"/>
      <family val="2"/>
    </font>
    <font>
      <b/>
      <sz val="12"/>
      <color rgb="FFFEFEFE"/>
      <name val="Montserrat"/>
    </font>
    <font>
      <sz val="12"/>
      <color rgb="FFFEFEFE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C2628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E8ECE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164" fontId="0" fillId="0" borderId="0">
      <alignment horizontal="justify" vertical="center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0">
    <xf numFmtId="164" fontId="0" fillId="0" borderId="0" xfId="0">
      <alignment horizontal="justify" vertical="center"/>
    </xf>
    <xf numFmtId="164" fontId="2" fillId="0" borderId="0" xfId="0" applyNumberFormat="1" applyFont="1" applyAlignment="1" applyProtection="1">
      <alignment horizontal="right" wrapText="1" indent="1" readingOrder="1"/>
      <protection hidden="1"/>
    </xf>
    <xf numFmtId="164" fontId="5" fillId="0" borderId="1" xfId="0" applyNumberFormat="1" applyFont="1" applyBorder="1" applyAlignment="1" applyProtection="1">
      <alignment horizontal="center" vertical="center" wrapText="1" readingOrder="1"/>
      <protection hidden="1"/>
    </xf>
    <xf numFmtId="164" fontId="2" fillId="0" borderId="0" xfId="0" applyNumberFormat="1" applyFont="1" applyAlignment="1" applyProtection="1">
      <alignment horizontal="right" vertical="center" wrapText="1" readingOrder="1"/>
      <protection hidden="1"/>
    </xf>
    <xf numFmtId="164" fontId="2" fillId="0" borderId="0" xfId="0" applyNumberFormat="1" applyFont="1" applyFill="1" applyAlignment="1" applyProtection="1">
      <alignment vertical="center" wrapText="1" readingOrder="1"/>
      <protection hidden="1"/>
    </xf>
    <xf numFmtId="164" fontId="4" fillId="0" borderId="1" xfId="0" applyNumberFormat="1" applyFont="1" applyBorder="1" applyAlignment="1" applyProtection="1">
      <alignment horizontal="center" vertical="center" wrapText="1" readingOrder="1"/>
      <protection hidden="1"/>
    </xf>
    <xf numFmtId="165" fontId="4" fillId="0" borderId="1" xfId="0" applyNumberFormat="1" applyFont="1" applyBorder="1" applyAlignment="1" applyProtection="1">
      <alignment horizontal="center" vertical="center" wrapText="1" readingOrder="1"/>
      <protection hidden="1"/>
    </xf>
    <xf numFmtId="164" fontId="2" fillId="3" borderId="0" xfId="0" applyNumberFormat="1" applyFont="1" applyFill="1" applyAlignment="1" applyProtection="1">
      <alignment horizontal="right" vertical="center" wrapText="1" readingOrder="1"/>
      <protection hidden="1"/>
    </xf>
    <xf numFmtId="164" fontId="4" fillId="4" borderId="0" xfId="0" applyNumberFormat="1" applyFont="1" applyFill="1" applyAlignment="1" applyProtection="1">
      <alignment horizontal="left" vertical="center" wrapText="1" readingOrder="1"/>
      <protection hidden="1"/>
    </xf>
    <xf numFmtId="43" fontId="2" fillId="0" borderId="0" xfId="2" applyFont="1" applyAlignment="1" applyProtection="1">
      <alignment horizontal="right" wrapText="1" indent="1" readingOrder="1"/>
      <protection hidden="1"/>
    </xf>
    <xf numFmtId="43" fontId="2" fillId="0" borderId="2" xfId="2" applyFont="1" applyBorder="1" applyAlignment="1" applyProtection="1">
      <alignment horizontal="right" wrapText="1" indent="1" readingOrder="1"/>
      <protection hidden="1"/>
    </xf>
    <xf numFmtId="174" fontId="2" fillId="0" borderId="0" xfId="2" applyNumberFormat="1" applyFont="1" applyAlignment="1" applyProtection="1">
      <alignment horizontal="right" wrapText="1" indent="1" readingOrder="1"/>
      <protection hidden="1"/>
    </xf>
    <xf numFmtId="174" fontId="2" fillId="0" borderId="2" xfId="2" applyNumberFormat="1" applyFont="1" applyBorder="1" applyAlignment="1" applyProtection="1">
      <alignment horizontal="right" wrapText="1" indent="1" readingOrder="1"/>
      <protection hidden="1"/>
    </xf>
    <xf numFmtId="164" fontId="2" fillId="0" borderId="0" xfId="0" applyNumberFormat="1" applyFont="1" applyFill="1" applyAlignment="1" applyProtection="1">
      <alignment horizontal="right" vertical="center" wrapText="1" readingOrder="1"/>
      <protection hidden="1"/>
    </xf>
    <xf numFmtId="171" fontId="2" fillId="0" borderId="0" xfId="2" applyNumberFormat="1" applyFont="1" applyAlignment="1" applyProtection="1">
      <alignment horizontal="right" vertical="center" wrapText="1" readingOrder="1"/>
      <protection hidden="1"/>
    </xf>
    <xf numFmtId="165" fontId="2" fillId="0" borderId="0" xfId="0" applyNumberFormat="1" applyFont="1" applyAlignment="1" applyProtection="1">
      <alignment horizontal="right" vertical="center" wrapText="1" indent="4" readingOrder="1"/>
      <protection hidden="1"/>
    </xf>
    <xf numFmtId="165" fontId="2" fillId="0" borderId="2" xfId="0" applyNumberFormat="1" applyFont="1" applyBorder="1" applyAlignment="1" applyProtection="1">
      <alignment horizontal="right" vertical="center" wrapText="1" indent="4" readingOrder="1"/>
      <protection hidden="1"/>
    </xf>
    <xf numFmtId="164" fontId="2" fillId="0" borderId="0" xfId="0" applyNumberFormat="1" applyFont="1" applyAlignment="1" applyProtection="1">
      <alignment horizontal="right" vertical="center" wrapText="1" indent="2" readingOrder="1"/>
      <protection hidden="1"/>
    </xf>
    <xf numFmtId="164" fontId="2" fillId="0" borderId="2" xfId="0" applyNumberFormat="1" applyFont="1" applyBorder="1" applyAlignment="1" applyProtection="1">
      <alignment horizontal="right" vertical="center" wrapText="1" indent="2" readingOrder="1"/>
      <protection hidden="1"/>
    </xf>
    <xf numFmtId="10" fontId="2" fillId="0" borderId="0" xfId="1" applyNumberFormat="1" applyFont="1" applyAlignment="1" applyProtection="1">
      <alignment horizontal="right" vertical="center" wrapText="1" indent="2" readingOrder="1"/>
      <protection hidden="1"/>
    </xf>
    <xf numFmtId="10" fontId="2" fillId="0" borderId="2" xfId="1" applyNumberFormat="1" applyFont="1" applyBorder="1" applyAlignment="1" applyProtection="1">
      <alignment horizontal="right" vertical="center" wrapText="1" indent="2" readingOrder="1"/>
      <protection hidden="1"/>
    </xf>
    <xf numFmtId="165" fontId="2" fillId="0" borderId="2" xfId="0" applyNumberFormat="1" applyFont="1" applyBorder="1" applyAlignment="1" applyProtection="1">
      <alignment horizontal="right" vertical="center" wrapText="1" indent="2" readingOrder="1"/>
      <protection hidden="1"/>
    </xf>
    <xf numFmtId="164" fontId="4" fillId="4" borderId="0" xfId="0" applyNumberFormat="1" applyFont="1" applyFill="1" applyAlignment="1" applyProtection="1">
      <alignment horizontal="right" vertical="center" wrapText="1" indent="2" readingOrder="1"/>
      <protection hidden="1"/>
    </xf>
    <xf numFmtId="165" fontId="2" fillId="0" borderId="0" xfId="0" applyNumberFormat="1" applyFont="1" applyAlignment="1" applyProtection="1">
      <alignment horizontal="right" vertical="center" wrapText="1" indent="2" readingOrder="1"/>
      <protection hidden="1"/>
    </xf>
    <xf numFmtId="164" fontId="2" fillId="0" borderId="3" xfId="0" applyNumberFormat="1" applyFont="1" applyBorder="1" applyAlignment="1" applyProtection="1">
      <alignment horizontal="right" vertical="center" wrapText="1" indent="2" readingOrder="1"/>
      <protection hidden="1"/>
    </xf>
    <xf numFmtId="10" fontId="2" fillId="0" borderId="3" xfId="1" applyNumberFormat="1" applyFont="1" applyBorder="1" applyAlignment="1" applyProtection="1">
      <alignment horizontal="right" vertical="center" wrapText="1" indent="2" readingOrder="1"/>
      <protection hidden="1"/>
    </xf>
    <xf numFmtId="164" fontId="4" fillId="4" borderId="0" xfId="0" applyNumberFormat="1" applyFont="1" applyFill="1" applyAlignment="1" applyProtection="1">
      <alignment horizontal="left" vertical="center" wrapText="1" indent="2" readingOrder="1"/>
      <protection hidden="1"/>
    </xf>
    <xf numFmtId="164" fontId="2" fillId="0" borderId="0" xfId="0" applyNumberFormat="1" applyFont="1" applyAlignment="1" applyProtection="1">
      <alignment horizontal="left" vertical="center" wrapText="1" indent="2" readingOrder="1"/>
      <protection hidden="1"/>
    </xf>
    <xf numFmtId="164" fontId="5" fillId="0" borderId="1" xfId="0" applyNumberFormat="1" applyFont="1" applyBorder="1" applyAlignment="1" applyProtection="1">
      <alignment horizontal="left" vertical="center" wrapText="1" indent="2" readingOrder="1"/>
      <protection hidden="1"/>
    </xf>
    <xf numFmtId="164" fontId="2" fillId="0" borderId="2" xfId="0" applyNumberFormat="1" applyFont="1" applyBorder="1" applyAlignment="1" applyProtection="1">
      <alignment horizontal="left" vertical="center" wrapText="1" indent="1" readingOrder="1"/>
      <protection hidden="1"/>
    </xf>
    <xf numFmtId="11" fontId="2" fillId="0" borderId="0" xfId="0" applyNumberFormat="1" applyFont="1" applyAlignment="1" applyProtection="1">
      <alignment horizontal="right" vertical="center" wrapText="1" indent="2" readingOrder="1"/>
      <protection hidden="1"/>
    </xf>
    <xf numFmtId="11" fontId="2" fillId="0" borderId="2" xfId="0" applyNumberFormat="1" applyFont="1" applyBorder="1" applyAlignment="1" applyProtection="1">
      <alignment horizontal="right" vertical="center" wrapText="1" indent="2" readingOrder="1"/>
      <protection hidden="1"/>
    </xf>
    <xf numFmtId="164" fontId="1" fillId="0" borderId="0" xfId="0" applyNumberFormat="1" applyFont="1" applyFill="1" applyAlignment="1" applyProtection="1">
      <alignment horizontal="left" vertical="center" wrapText="1" readingOrder="1"/>
      <protection hidden="1"/>
    </xf>
    <xf numFmtId="164" fontId="0" fillId="0" borderId="0" xfId="0" applyFill="1" applyAlignment="1">
      <alignment horizontal="justify" vertical="center"/>
    </xf>
    <xf numFmtId="164" fontId="4" fillId="0" borderId="5" xfId="0" applyNumberFormat="1" applyFont="1" applyFill="1" applyBorder="1" applyAlignment="1" applyProtection="1">
      <alignment horizontal="center" vertical="center" wrapText="1" readingOrder="1"/>
      <protection hidden="1"/>
    </xf>
    <xf numFmtId="164" fontId="4" fillId="0" borderId="7" xfId="0" applyNumberFormat="1" applyFont="1" applyFill="1" applyBorder="1" applyAlignment="1" applyProtection="1">
      <alignment horizontal="center" vertical="center" wrapText="1" readingOrder="1"/>
      <protection hidden="1"/>
    </xf>
    <xf numFmtId="164" fontId="4" fillId="0" borderId="2" xfId="0" applyNumberFormat="1" applyFont="1" applyFill="1" applyBorder="1" applyAlignment="1" applyProtection="1">
      <alignment horizontal="center" vertical="center" wrapText="1" readingOrder="1"/>
      <protection hidden="1"/>
    </xf>
    <xf numFmtId="164" fontId="4" fillId="0" borderId="9" xfId="0" applyNumberFormat="1" applyFont="1" applyFill="1" applyBorder="1" applyAlignment="1" applyProtection="1">
      <alignment horizontal="center" vertical="center" wrapText="1" readingOrder="1"/>
      <protection hidden="1"/>
    </xf>
    <xf numFmtId="164" fontId="4" fillId="0" borderId="8" xfId="0" applyNumberFormat="1" applyFont="1" applyFill="1" applyBorder="1" applyAlignment="1" applyProtection="1">
      <alignment horizontal="center" vertical="center" wrapText="1" readingOrder="1"/>
      <protection hidden="1"/>
    </xf>
    <xf numFmtId="164" fontId="6" fillId="0" borderId="2" xfId="0" applyNumberFormat="1" applyFont="1" applyFill="1" applyBorder="1" applyAlignment="1" applyProtection="1">
      <alignment horizontal="center" vertical="center" wrapText="1" readingOrder="1"/>
      <protection hidden="1"/>
    </xf>
    <xf numFmtId="164" fontId="2" fillId="0" borderId="10" xfId="0" applyNumberFormat="1" applyFont="1" applyFill="1" applyBorder="1" applyAlignment="1" applyProtection="1">
      <alignment horizontal="right" vertical="center" wrapText="1" readingOrder="1"/>
      <protection hidden="1"/>
    </xf>
    <xf numFmtId="164" fontId="2" fillId="0" borderId="9" xfId="0" applyNumberFormat="1" applyFont="1" applyFill="1" applyBorder="1" applyAlignment="1" applyProtection="1">
      <alignment horizontal="right" vertical="center" wrapText="1" readingOrder="1"/>
      <protection hidden="1"/>
    </xf>
    <xf numFmtId="164" fontId="2" fillId="0" borderId="2" xfId="0" applyNumberFormat="1" applyFont="1" applyFill="1" applyBorder="1" applyAlignment="1" applyProtection="1">
      <alignment horizontal="right" vertical="center" wrapText="1" readingOrder="1"/>
      <protection hidden="1"/>
    </xf>
    <xf numFmtId="164" fontId="2" fillId="0" borderId="6" xfId="0" applyNumberFormat="1" applyFont="1" applyFill="1" applyBorder="1" applyAlignment="1" applyProtection="1">
      <alignment horizontal="right" vertical="center" wrapText="1" readingOrder="1"/>
      <protection hidden="1"/>
    </xf>
    <xf numFmtId="164" fontId="4" fillId="0" borderId="1" xfId="0" applyNumberFormat="1" applyFont="1" applyFill="1" applyBorder="1" applyAlignment="1" applyProtection="1">
      <alignment horizontal="right" vertical="center" wrapText="1" readingOrder="1"/>
      <protection hidden="1"/>
    </xf>
    <xf numFmtId="164" fontId="2" fillId="0" borderId="12" xfId="0" applyNumberFormat="1" applyFont="1" applyFill="1" applyBorder="1" applyAlignment="1" applyProtection="1">
      <alignment horizontal="right" vertical="center" wrapText="1" readingOrder="1"/>
      <protection hidden="1"/>
    </xf>
    <xf numFmtId="169" fontId="2" fillId="0" borderId="12" xfId="0" applyNumberFormat="1" applyFont="1" applyFill="1" applyBorder="1" applyAlignment="1" applyProtection="1">
      <alignment horizontal="right" vertical="center" wrapText="1" readingOrder="1"/>
      <protection hidden="1"/>
    </xf>
    <xf numFmtId="170" fontId="2" fillId="0" borderId="12" xfId="0" applyNumberFormat="1" applyFont="1" applyFill="1" applyBorder="1" applyAlignment="1" applyProtection="1">
      <alignment horizontal="right" vertical="center" wrapText="1" readingOrder="1"/>
      <protection hidden="1"/>
    </xf>
    <xf numFmtId="164" fontId="4" fillId="0" borderId="12" xfId="0" applyNumberFormat="1" applyFont="1" applyFill="1" applyBorder="1" applyAlignment="1" applyProtection="1">
      <alignment horizontal="right" vertical="center" wrapText="1" readingOrder="1"/>
      <protection hidden="1"/>
    </xf>
    <xf numFmtId="164" fontId="2" fillId="0" borderId="5" xfId="0" applyNumberFormat="1" applyFont="1" applyFill="1" applyBorder="1" applyAlignment="1" applyProtection="1">
      <alignment horizontal="right" vertical="center" wrapText="1" readingOrder="1"/>
      <protection hidden="1"/>
    </xf>
    <xf numFmtId="164" fontId="2" fillId="0" borderId="0" xfId="0" applyNumberFormat="1" applyFont="1" applyFill="1" applyAlignment="1" applyProtection="1">
      <alignment horizontal="justify" vertical="center" wrapText="1" readingOrder="1"/>
      <protection hidden="1"/>
    </xf>
    <xf numFmtId="164" fontId="13" fillId="0" borderId="0" xfId="0" applyNumberFormat="1" applyFont="1" applyFill="1" applyAlignment="1" applyProtection="1">
      <alignment horizontal="right" vertical="center" wrapText="1" readingOrder="1"/>
      <protection hidden="1"/>
    </xf>
    <xf numFmtId="164" fontId="1" fillId="2" borderId="0" xfId="0" applyNumberFormat="1" applyFont="1" applyFill="1" applyAlignment="1" applyProtection="1">
      <alignment horizontal="left" vertical="center" wrapText="1" indent="1" readingOrder="1"/>
      <protection hidden="1"/>
    </xf>
    <xf numFmtId="164" fontId="4" fillId="4" borderId="0" xfId="0" applyNumberFormat="1" applyFont="1" applyFill="1" applyAlignment="1" applyProtection="1">
      <alignment horizontal="left" vertical="center" wrapText="1" readingOrder="1"/>
      <protection hidden="1"/>
    </xf>
    <xf numFmtId="164" fontId="11" fillId="0" borderId="1" xfId="0" applyNumberFormat="1" applyFont="1" applyBorder="1" applyAlignment="1" applyProtection="1">
      <alignment horizontal="center" vertical="center" wrapText="1" readingOrder="1"/>
      <protection hidden="1"/>
    </xf>
    <xf numFmtId="164" fontId="2" fillId="3" borderId="0" xfId="0" applyNumberFormat="1" applyFont="1" applyFill="1" applyAlignment="1" applyProtection="1">
      <alignment horizontal="right" wrapText="1" indent="1" readingOrder="1"/>
      <protection hidden="1"/>
    </xf>
    <xf numFmtId="164" fontId="1" fillId="2" borderId="0" xfId="0" applyNumberFormat="1" applyFont="1" applyFill="1" applyAlignment="1" applyProtection="1">
      <alignment horizontal="left" vertical="center" wrapText="1" readingOrder="1"/>
      <protection hidden="1"/>
    </xf>
    <xf numFmtId="164" fontId="2" fillId="0" borderId="12" xfId="0" quotePrefix="1" applyNumberFormat="1" applyFont="1" applyFill="1" applyBorder="1" applyAlignment="1" applyProtection="1">
      <alignment horizontal="left" vertical="center" wrapText="1" readingOrder="1"/>
      <protection hidden="1"/>
    </xf>
    <xf numFmtId="164" fontId="2" fillId="0" borderId="12" xfId="0" applyNumberFormat="1" applyFont="1" applyFill="1" applyBorder="1" applyAlignment="1" applyProtection="1">
      <alignment horizontal="left" vertical="center" wrapText="1" readingOrder="1"/>
      <protection hidden="1"/>
    </xf>
    <xf numFmtId="164" fontId="2" fillId="0" borderId="0" xfId="0" applyNumberFormat="1" applyFont="1" applyFill="1" applyAlignment="1" applyProtection="1">
      <alignment horizontal="justify" vertical="center" wrapText="1" readingOrder="1"/>
      <protection hidden="1"/>
    </xf>
    <xf numFmtId="164" fontId="2" fillId="0" borderId="0" xfId="0" applyNumberFormat="1" applyFont="1" applyFill="1" applyAlignment="1" applyProtection="1">
      <alignment wrapText="1" readingOrder="1"/>
      <protection hidden="1"/>
    </xf>
    <xf numFmtId="164" fontId="4" fillId="0" borderId="4" xfId="0" applyNumberFormat="1" applyFont="1" applyFill="1" applyBorder="1" applyAlignment="1" applyProtection="1">
      <alignment horizontal="center" vertical="center" wrapText="1" readingOrder="1"/>
      <protection hidden="1"/>
    </xf>
    <xf numFmtId="164" fontId="4" fillId="0" borderId="7" xfId="0" applyNumberFormat="1" applyFont="1" applyFill="1" applyBorder="1" applyAlignment="1" applyProtection="1">
      <alignment horizontal="center" vertical="center" wrapText="1" readingOrder="1"/>
      <protection hidden="1"/>
    </xf>
    <xf numFmtId="164" fontId="4" fillId="0" borderId="9" xfId="0" applyNumberFormat="1" applyFont="1" applyFill="1" applyBorder="1" applyAlignment="1" applyProtection="1">
      <alignment horizontal="center" vertical="center" wrapText="1" readingOrder="1"/>
      <protection hidden="1"/>
    </xf>
    <xf numFmtId="164" fontId="6" fillId="0" borderId="4" xfId="0" applyNumberFormat="1" applyFont="1" applyFill="1" applyBorder="1" applyAlignment="1" applyProtection="1">
      <alignment horizontal="center" vertical="center" wrapText="1" readingOrder="1"/>
      <protection hidden="1"/>
    </xf>
    <xf numFmtId="164" fontId="1" fillId="2" borderId="0" xfId="0" applyNumberFormat="1" applyFont="1" applyFill="1" applyAlignment="1" applyProtection="1">
      <alignment horizontal="center" vertical="center" wrapText="1" readingOrder="1"/>
      <protection hidden="1"/>
    </xf>
    <xf numFmtId="164" fontId="4" fillId="0" borderId="11" xfId="0" applyNumberFormat="1" applyFont="1" applyFill="1" applyBorder="1" applyAlignment="1" applyProtection="1">
      <alignment horizontal="center" vertical="center" wrapText="1" readingOrder="1"/>
      <protection hidden="1"/>
    </xf>
    <xf numFmtId="164" fontId="4" fillId="0" borderId="8" xfId="0" applyNumberFormat="1" applyFont="1" applyFill="1" applyBorder="1" applyAlignment="1" applyProtection="1">
      <alignment horizontal="center" vertical="center" wrapText="1" readingOrder="1"/>
      <protection hidden="1"/>
    </xf>
    <xf numFmtId="164" fontId="2" fillId="0" borderId="12" xfId="0" quotePrefix="1" applyNumberFormat="1" applyFont="1" applyFill="1" applyBorder="1" applyAlignment="1" applyProtection="1">
      <alignment horizontal="center" vertical="center" wrapText="1" readingOrder="1"/>
      <protection hidden="1"/>
    </xf>
    <xf numFmtId="164" fontId="2" fillId="0" borderId="12" xfId="0" applyNumberFormat="1" applyFont="1" applyFill="1" applyBorder="1" applyAlignment="1" applyProtection="1">
      <alignment horizontal="center" vertical="center" wrapText="1" readingOrder="1"/>
      <protection hidden="1"/>
    </xf>
  </cellXfs>
  <cellStyles count="3">
    <cellStyle name="Normal" xfId="0" builtinId="0" customBuiltin="1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1C2628"/>
      <color rgb="FFFEFEFE"/>
      <color rgb="FFFFFFFF"/>
      <color rgb="FFDAECE0"/>
      <color rgb="FF044A59"/>
      <color rgb="FFCEDBC7"/>
      <color rgb="FFE8ECEF"/>
      <color rgb="FF3C3F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Variação dos resíduos</a:t>
            </a:r>
            <a:r>
              <a:rPr lang="en-US" sz="1200" b="1" baseline="0"/>
              <a:t>: teste </a:t>
            </a:r>
            <a:r>
              <a:rPr lang="en-US" sz="1200" b="1" i="1" baseline="0"/>
              <a:t>d </a:t>
            </a:r>
            <a:r>
              <a:rPr lang="en-US" sz="1200" b="1" i="0" baseline="0"/>
              <a:t>de Durbin-Watson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AUTOCORRELAÇÃO!$C$10</c:f>
              <c:strCache>
                <c:ptCount val="1"/>
                <c:pt idx="0">
                  <c:v>Resíduos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AUTOCORRELAÇÃO!$A$13:$A$42</c:f>
              <c:numCache>
                <c:formatCode>#,##0.00_ ;[Red]\-#,##0.00\ </c:formatCode>
                <c:ptCount val="30"/>
                <c:pt idx="0">
                  <c:v>316000</c:v>
                </c:pt>
                <c:pt idx="1">
                  <c:v>317000</c:v>
                </c:pt>
                <c:pt idx="2">
                  <c:v>320000</c:v>
                </c:pt>
                <c:pt idx="3">
                  <c:v>330000</c:v>
                </c:pt>
                <c:pt idx="4">
                  <c:v>331000</c:v>
                </c:pt>
                <c:pt idx="5">
                  <c:v>332000</c:v>
                </c:pt>
                <c:pt idx="6">
                  <c:v>335000</c:v>
                </c:pt>
                <c:pt idx="7">
                  <c:v>335000</c:v>
                </c:pt>
                <c:pt idx="8">
                  <c:v>335000</c:v>
                </c:pt>
                <c:pt idx="9">
                  <c:v>337000</c:v>
                </c:pt>
                <c:pt idx="10">
                  <c:v>339000</c:v>
                </c:pt>
                <c:pt idx="11">
                  <c:v>341000</c:v>
                </c:pt>
                <c:pt idx="12">
                  <c:v>341000</c:v>
                </c:pt>
                <c:pt idx="13">
                  <c:v>347000</c:v>
                </c:pt>
                <c:pt idx="14">
                  <c:v>352000</c:v>
                </c:pt>
                <c:pt idx="15">
                  <c:v>352000</c:v>
                </c:pt>
                <c:pt idx="16">
                  <c:v>353000</c:v>
                </c:pt>
                <c:pt idx="17">
                  <c:v>355000</c:v>
                </c:pt>
                <c:pt idx="18">
                  <c:v>355000</c:v>
                </c:pt>
                <c:pt idx="19">
                  <c:v>355000</c:v>
                </c:pt>
                <c:pt idx="20">
                  <c:v>356000</c:v>
                </c:pt>
                <c:pt idx="21">
                  <c:v>356000</c:v>
                </c:pt>
                <c:pt idx="22">
                  <c:v>357000</c:v>
                </c:pt>
                <c:pt idx="23">
                  <c:v>358000</c:v>
                </c:pt>
                <c:pt idx="24">
                  <c:v>359000</c:v>
                </c:pt>
                <c:pt idx="25">
                  <c:v>359000</c:v>
                </c:pt>
                <c:pt idx="26">
                  <c:v>361000</c:v>
                </c:pt>
                <c:pt idx="27">
                  <c:v>374000</c:v>
                </c:pt>
                <c:pt idx="28">
                  <c:v>381000</c:v>
                </c:pt>
                <c:pt idx="29">
                  <c:v>392000</c:v>
                </c:pt>
              </c:numCache>
            </c:numRef>
          </c:xVal>
          <c:yVal>
            <c:numRef>
              <c:f>AUTOCORRELAÇÃO!$C$13:$C$42</c:f>
              <c:numCache>
                <c:formatCode>#,##0.00_ ;[Red]\-#,##0.00\ </c:formatCode>
                <c:ptCount val="30"/>
                <c:pt idx="0">
                  <c:v>198.36339596874313</c:v>
                </c:pt>
                <c:pt idx="1">
                  <c:v>-361.71685870573856</c:v>
                </c:pt>
                <c:pt idx="2">
                  <c:v>105.5107445846661</c:v>
                </c:pt>
                <c:pt idx="3">
                  <c:v>391.67768780048937</c:v>
                </c:pt>
                <c:pt idx="4">
                  <c:v>-290.16711074538762</c:v>
                </c:pt>
                <c:pt idx="5">
                  <c:v>-243.10331918718293</c:v>
                </c:pt>
                <c:pt idx="6">
                  <c:v>112.8794477294432</c:v>
                </c:pt>
                <c:pt idx="7">
                  <c:v>288.22500281839166</c:v>
                </c:pt>
                <c:pt idx="8">
                  <c:v>197.75179257604759</c:v>
                </c:pt>
                <c:pt idx="9">
                  <c:v>338.54620597139001</c:v>
                </c:pt>
                <c:pt idx="10">
                  <c:v>-190.18433108675526</c:v>
                </c:pt>
                <c:pt idx="11">
                  <c:v>132.97356822818983</c:v>
                </c:pt>
                <c:pt idx="12">
                  <c:v>-328.03821135847829</c:v>
                </c:pt>
                <c:pt idx="13">
                  <c:v>-155.44934218504932</c:v>
                </c:pt>
                <c:pt idx="14">
                  <c:v>-246.09704616147792</c:v>
                </c:pt>
                <c:pt idx="15">
                  <c:v>-17.081765296577942</c:v>
                </c:pt>
                <c:pt idx="16">
                  <c:v>-41.109855008777231</c:v>
                </c:pt>
                <c:pt idx="17">
                  <c:v>-290.90104504791088</c:v>
                </c:pt>
                <c:pt idx="18">
                  <c:v>-153.88234342215583</c:v>
                </c:pt>
                <c:pt idx="19">
                  <c:v>-403.54189891170245</c:v>
                </c:pt>
                <c:pt idx="20">
                  <c:v>-15.237885075970553</c:v>
                </c:pt>
                <c:pt idx="21">
                  <c:v>138.12421243917197</c:v>
                </c:pt>
                <c:pt idx="22">
                  <c:v>-51.744485804461874</c:v>
                </c:pt>
                <c:pt idx="23">
                  <c:v>-143.51447605795693</c:v>
                </c:pt>
                <c:pt idx="24">
                  <c:v>505.78098868363304</c:v>
                </c:pt>
                <c:pt idx="25">
                  <c:v>494.15553549374454</c:v>
                </c:pt>
                <c:pt idx="26">
                  <c:v>-60.396711466717534</c:v>
                </c:pt>
                <c:pt idx="27">
                  <c:v>219.59431391349062</c:v>
                </c:pt>
                <c:pt idx="28">
                  <c:v>-65.093305352784228</c:v>
                </c:pt>
                <c:pt idx="29">
                  <c:v>-66.322905334818643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7-4FB3-AF70-CC46F8407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501584"/>
        <c:axId val="1024447808"/>
      </c:scatterChart>
      <c:valAx>
        <c:axId val="615501584"/>
        <c:scaling>
          <c:orientation val="minMax"/>
          <c:max val="400000"/>
          <c:min val="300000"/>
        </c:scaling>
        <c:delete val="0"/>
        <c:axPos val="b"/>
        <c:numFmt formatCode="#,##0.00_ ;[Red]\-#,##0.00\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4447808"/>
        <c:crosses val="autoZero"/>
        <c:crossBetween val="midCat"/>
        <c:majorUnit val="2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valAx>
        <c:axId val="1024447808"/>
        <c:scaling>
          <c:orientation val="minMax"/>
        </c:scaling>
        <c:delete val="0"/>
        <c:axPos val="l"/>
        <c:numFmt formatCode="#,##0_ ;[Red]\-#,##0\ 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  <a:headEnd type="triangle"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5501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31936</xdr:colOff>
      <xdr:row>5</xdr:row>
      <xdr:rowOff>68354</xdr:rowOff>
    </xdr:from>
    <xdr:to>
      <xdr:col>13</xdr:col>
      <xdr:colOff>987436</xdr:colOff>
      <xdr:row>30</xdr:row>
      <xdr:rowOff>99929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A89B4F-BB67-C222-72F5-D3C6BC32C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3DCC2-DB0A-498B-A6D2-F03F95F4036A}">
  <dimension ref="A1:E36"/>
  <sheetViews>
    <sheetView zoomScaleNormal="100" workbookViewId="0">
      <selection sqref="A1:E1"/>
    </sheetView>
  </sheetViews>
  <sheetFormatPr defaultColWidth="15.625" defaultRowHeight="20.100000000000001" customHeight="1" x14ac:dyDescent="0.25"/>
  <cols>
    <col min="1" max="1" width="10.625" style="1" customWidth="1"/>
    <col min="2" max="5" width="20.625" style="1" customWidth="1"/>
    <col min="6" max="16384" width="15.625" style="1"/>
  </cols>
  <sheetData>
    <row r="1" spans="1:5" ht="39.950000000000003" customHeight="1" x14ac:dyDescent="0.25">
      <c r="A1" s="52" t="s">
        <v>68</v>
      </c>
      <c r="B1" s="52"/>
      <c r="C1" s="52"/>
      <c r="D1" s="52"/>
      <c r="E1" s="52"/>
    </row>
    <row r="2" spans="1:5" ht="2.1" customHeight="1" x14ac:dyDescent="0.25">
      <c r="A2" s="55"/>
      <c r="B2" s="55"/>
      <c r="C2" s="55"/>
      <c r="D2" s="55"/>
      <c r="E2" s="55"/>
    </row>
    <row r="3" spans="1:5" ht="2.1" customHeight="1" x14ac:dyDescent="0.25">
      <c r="A3" s="52"/>
      <c r="B3" s="52"/>
      <c r="C3" s="52"/>
      <c r="D3" s="52"/>
      <c r="E3" s="52"/>
    </row>
    <row r="6" spans="1:5" ht="20.100000000000001" customHeight="1" thickBot="1" x14ac:dyDescent="0.3">
      <c r="A6" s="6" t="s">
        <v>35</v>
      </c>
      <c r="B6" s="5" t="s">
        <v>28</v>
      </c>
      <c r="C6" s="5" t="s">
        <v>29</v>
      </c>
      <c r="D6" s="5" t="s">
        <v>30</v>
      </c>
    </row>
    <row r="7" spans="1:5" ht="20.100000000000001" customHeight="1" x14ac:dyDescent="0.25">
      <c r="A7" s="11">
        <v>1</v>
      </c>
      <c r="B7" s="9">
        <v>299.44322031311992</v>
      </c>
      <c r="C7" s="9">
        <v>125.70732749412518</v>
      </c>
      <c r="D7" s="9">
        <v>316000</v>
      </c>
    </row>
    <row r="8" spans="1:5" ht="20.100000000000001" customHeight="1" x14ac:dyDescent="0.25">
      <c r="A8" s="12">
        <v>2</v>
      </c>
      <c r="B8" s="10">
        <v>295.09610278633994</v>
      </c>
      <c r="C8" s="10">
        <v>126.91332743308817</v>
      </c>
      <c r="D8" s="10">
        <v>317000</v>
      </c>
    </row>
    <row r="9" spans="1:5" ht="20.100000000000001" customHeight="1" x14ac:dyDescent="0.25">
      <c r="A9" s="12">
        <v>3</v>
      </c>
      <c r="B9" s="10">
        <v>303.43250831629382</v>
      </c>
      <c r="C9" s="10">
        <v>127.59703360087893</v>
      </c>
      <c r="D9" s="10">
        <v>320000</v>
      </c>
    </row>
    <row r="10" spans="1:5" ht="20.100000000000001" customHeight="1" x14ac:dyDescent="0.25">
      <c r="A10" s="12">
        <v>4</v>
      </c>
      <c r="B10" s="10">
        <v>336.46324045533618</v>
      </c>
      <c r="C10" s="10">
        <v>127.90673543504136</v>
      </c>
      <c r="D10" s="10">
        <v>330000</v>
      </c>
    </row>
    <row r="11" spans="1:5" ht="20.100000000000001" customHeight="1" x14ac:dyDescent="0.25">
      <c r="A11" s="12">
        <v>5</v>
      </c>
      <c r="B11" s="10">
        <v>343.58302560502943</v>
      </c>
      <c r="C11" s="10">
        <v>126.65349284340952</v>
      </c>
      <c r="D11" s="10">
        <v>331000</v>
      </c>
    </row>
    <row r="12" spans="1:5" ht="20.100000000000001" customHeight="1" x14ac:dyDescent="0.25">
      <c r="A12" s="12">
        <v>6</v>
      </c>
      <c r="B12" s="10">
        <v>339.44242683187355</v>
      </c>
      <c r="C12" s="10">
        <v>128.23874629963072</v>
      </c>
      <c r="D12" s="10">
        <v>332000</v>
      </c>
    </row>
    <row r="13" spans="1:5" ht="20.100000000000001" customHeight="1" x14ac:dyDescent="0.25">
      <c r="A13" s="12">
        <v>7</v>
      </c>
      <c r="B13" s="10">
        <v>348.85027619251076</v>
      </c>
      <c r="C13" s="10">
        <v>128.62324900051883</v>
      </c>
      <c r="D13" s="10">
        <v>335000</v>
      </c>
    </row>
    <row r="14" spans="1:5" ht="20.100000000000001" customHeight="1" x14ac:dyDescent="0.25">
      <c r="A14" s="12">
        <v>8</v>
      </c>
      <c r="B14" s="10">
        <v>329.38843958861048</v>
      </c>
      <c r="C14" s="10">
        <v>132.77535325174719</v>
      </c>
      <c r="D14" s="10">
        <v>335000</v>
      </c>
    </row>
    <row r="15" spans="1:5" ht="20.100000000000001" customHeight="1" x14ac:dyDescent="0.25">
      <c r="A15" s="12">
        <v>9</v>
      </c>
      <c r="B15" s="10">
        <v>298.38813440351572</v>
      </c>
      <c r="C15" s="10">
        <v>139.13211462752159</v>
      </c>
      <c r="D15" s="10">
        <v>335000</v>
      </c>
    </row>
    <row r="16" spans="1:5" ht="20.100000000000001" customHeight="1" x14ac:dyDescent="0.25">
      <c r="A16" s="12">
        <v>10</v>
      </c>
      <c r="B16" s="10">
        <v>348.29819635608999</v>
      </c>
      <c r="C16" s="10">
        <v>130.28461561937314</v>
      </c>
      <c r="D16" s="10">
        <v>337000</v>
      </c>
    </row>
    <row r="17" spans="1:4" ht="20.100000000000001" customHeight="1" x14ac:dyDescent="0.25">
      <c r="A17" s="12">
        <v>11</v>
      </c>
      <c r="B17" s="10">
        <v>340.57521286660358</v>
      </c>
      <c r="C17" s="10">
        <v>132.90658284249398</v>
      </c>
      <c r="D17" s="10">
        <v>339000</v>
      </c>
    </row>
    <row r="18" spans="1:4" ht="20.100000000000001" customHeight="1" x14ac:dyDescent="0.25">
      <c r="A18" s="12">
        <v>12</v>
      </c>
      <c r="B18" s="10">
        <v>303.03787347025974</v>
      </c>
      <c r="C18" s="10">
        <v>142.29474776451917</v>
      </c>
      <c r="D18" s="10">
        <v>341000</v>
      </c>
    </row>
    <row r="19" spans="1:4" ht="20.100000000000001" customHeight="1" x14ac:dyDescent="0.25">
      <c r="A19" s="12">
        <v>13</v>
      </c>
      <c r="B19" s="10">
        <v>296.9404583880123</v>
      </c>
      <c r="C19" s="10">
        <v>143.23697622608111</v>
      </c>
      <c r="D19" s="10">
        <v>341000</v>
      </c>
    </row>
    <row r="20" spans="1:4" ht="20.100000000000001" customHeight="1" x14ac:dyDescent="0.25">
      <c r="A20" s="12">
        <v>14</v>
      </c>
      <c r="B20" s="10">
        <v>331.79714346751302</v>
      </c>
      <c r="C20" s="10">
        <v>140.30924405652027</v>
      </c>
      <c r="D20" s="10">
        <v>347000</v>
      </c>
    </row>
    <row r="21" spans="1:4" ht="20.100000000000001" customHeight="1" x14ac:dyDescent="0.25">
      <c r="A21" s="12">
        <v>15</v>
      </c>
      <c r="B21" s="10">
        <v>311.6032898953215</v>
      </c>
      <c r="C21" s="10">
        <v>147.9035004730369</v>
      </c>
      <c r="D21" s="10">
        <v>352000</v>
      </c>
    </row>
    <row r="22" spans="1:4" ht="20.100000000000001" customHeight="1" x14ac:dyDescent="0.25">
      <c r="A22" s="12">
        <v>16</v>
      </c>
      <c r="B22" s="10">
        <v>338.56932279427474</v>
      </c>
      <c r="C22" s="10">
        <v>142.47846919156467</v>
      </c>
      <c r="D22" s="10">
        <v>352000</v>
      </c>
    </row>
    <row r="23" spans="1:4" ht="20.100000000000001" customHeight="1" x14ac:dyDescent="0.25">
      <c r="A23" s="12">
        <v>17</v>
      </c>
      <c r="B23" s="10">
        <v>357.6815088351085</v>
      </c>
      <c r="C23" s="10">
        <v>139.19904171880245</v>
      </c>
      <c r="D23" s="10">
        <v>353000</v>
      </c>
    </row>
    <row r="24" spans="1:4" ht="20.100000000000001" customHeight="1" x14ac:dyDescent="0.25">
      <c r="A24" s="12">
        <v>18</v>
      </c>
      <c r="B24" s="10">
        <v>349.30420850245673</v>
      </c>
      <c r="C24" s="10">
        <v>142.15039521469771</v>
      </c>
      <c r="D24" s="10">
        <v>355000</v>
      </c>
    </row>
    <row r="25" spans="1:4" ht="20.100000000000001" customHeight="1" x14ac:dyDescent="0.25">
      <c r="A25" s="12">
        <v>19</v>
      </c>
      <c r="B25" s="10">
        <v>349.96057008575701</v>
      </c>
      <c r="C25" s="10">
        <v>142.10971404156621</v>
      </c>
      <c r="D25" s="10">
        <v>355000</v>
      </c>
    </row>
    <row r="26" spans="1:4" ht="20.100000000000001" customHeight="1" x14ac:dyDescent="0.25">
      <c r="A26" s="12">
        <v>20</v>
      </c>
      <c r="B26" s="10">
        <v>324.57921079134496</v>
      </c>
      <c r="C26" s="10">
        <v>147.1922360911893</v>
      </c>
      <c r="D26" s="10">
        <v>355000</v>
      </c>
    </row>
    <row r="27" spans="1:4" ht="20.100000000000001" customHeight="1" x14ac:dyDescent="0.25">
      <c r="A27" s="12">
        <v>21</v>
      </c>
      <c r="B27" s="10">
        <v>308.79586169011503</v>
      </c>
      <c r="C27" s="10">
        <v>151.42570268868067</v>
      </c>
      <c r="D27" s="10">
        <v>356000</v>
      </c>
    </row>
    <row r="28" spans="1:4" ht="20.100000000000001" customHeight="1" x14ac:dyDescent="0.25">
      <c r="A28" s="12">
        <v>22</v>
      </c>
      <c r="B28" s="10">
        <v>317.56779686880094</v>
      </c>
      <c r="C28" s="10">
        <v>149.71578112125005</v>
      </c>
      <c r="D28" s="10">
        <v>356000</v>
      </c>
    </row>
    <row r="29" spans="1:4" ht="20.100000000000001" customHeight="1" x14ac:dyDescent="0.25">
      <c r="A29" s="12">
        <v>23</v>
      </c>
      <c r="B29" s="10">
        <v>344.44386120181889</v>
      </c>
      <c r="C29" s="10">
        <v>144.71330912198249</v>
      </c>
      <c r="D29" s="10">
        <v>357000</v>
      </c>
    </row>
    <row r="30" spans="1:4" ht="20.100000000000001" customHeight="1" x14ac:dyDescent="0.25">
      <c r="A30" s="12">
        <v>24</v>
      </c>
      <c r="B30" s="10">
        <v>311.59306619464707</v>
      </c>
      <c r="C30" s="10">
        <v>152.14746543778801</v>
      </c>
      <c r="D30" s="10">
        <v>358000</v>
      </c>
    </row>
    <row r="31" spans="1:4" ht="20.100000000000001" customHeight="1" x14ac:dyDescent="0.25">
      <c r="A31" s="12">
        <v>25</v>
      </c>
      <c r="B31" s="10">
        <v>315.76024658955657</v>
      </c>
      <c r="C31" s="10">
        <v>152.43092135380107</v>
      </c>
      <c r="D31" s="10">
        <v>359000</v>
      </c>
    </row>
    <row r="32" spans="1:4" ht="20.100000000000001" customHeight="1" x14ac:dyDescent="0.25">
      <c r="A32" s="12">
        <v>26</v>
      </c>
      <c r="B32" s="10">
        <v>348.75621814630574</v>
      </c>
      <c r="C32" s="10">
        <v>145.58992278817104</v>
      </c>
      <c r="D32" s="10">
        <v>359000</v>
      </c>
    </row>
    <row r="33" spans="1:4" ht="20.100000000000001" customHeight="1" x14ac:dyDescent="0.25">
      <c r="A33" s="12">
        <v>27</v>
      </c>
      <c r="B33" s="10">
        <v>296.3781548509171</v>
      </c>
      <c r="C33" s="10">
        <v>157.44126712851346</v>
      </c>
      <c r="D33" s="10">
        <v>361000</v>
      </c>
    </row>
    <row r="34" spans="1:4" ht="20.100000000000001" customHeight="1" x14ac:dyDescent="0.25">
      <c r="A34" s="12">
        <v>28</v>
      </c>
      <c r="B34" s="10">
        <v>303.07058931241801</v>
      </c>
      <c r="C34" s="10">
        <v>165.28617206335642</v>
      </c>
      <c r="D34" s="10">
        <v>374000</v>
      </c>
    </row>
    <row r="35" spans="1:4" ht="20.100000000000001" customHeight="1" x14ac:dyDescent="0.25">
      <c r="A35" s="12">
        <v>29</v>
      </c>
      <c r="B35" s="10">
        <v>334.38782921842096</v>
      </c>
      <c r="C35" s="10">
        <v>163.4686422315134</v>
      </c>
      <c r="D35" s="10">
        <v>381000</v>
      </c>
    </row>
    <row r="36" spans="1:4" ht="20.100000000000001" customHeight="1" x14ac:dyDescent="0.25">
      <c r="A36" s="12">
        <v>30</v>
      </c>
      <c r="B36" s="10">
        <v>361.07168797875909</v>
      </c>
      <c r="C36" s="10">
        <v>165.58800012207405</v>
      </c>
      <c r="D36" s="10">
        <v>392000</v>
      </c>
    </row>
  </sheetData>
  <sheetProtection algorithmName="SHA-512" hashValue="d4dLoH/UhQoS6MD92d+1eAi9zG/OumiNPxX7qn6LF5HiFA3LglbQPL5mWephIJTHWmRj5tE719fOXkhTdcJE4A==" saltValue="EDiMZEYtwmkG0/Yj46P5xw==" spinCount="100000" sheet="1" objects="1" scenarios="1"/>
  <autoFilter ref="B6:D36" xr:uid="{E823DCC2-DB0A-498B-A6D2-F03F95F4036A}">
    <sortState xmlns:xlrd2="http://schemas.microsoft.com/office/spreadsheetml/2017/richdata2" ref="B7:D36">
      <sortCondition ref="D6:D36"/>
    </sortState>
  </autoFilter>
  <mergeCells count="3">
    <mergeCell ref="A1:E1"/>
    <mergeCell ref="A2:E2"/>
    <mergeCell ref="A3:E3"/>
  </mergeCells>
  <printOptions horizont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8869-95E8-4EFC-B1F9-28FED04D077A}">
  <dimension ref="A1:N61"/>
  <sheetViews>
    <sheetView tabSelected="1" zoomScaleNormal="100" workbookViewId="0">
      <selection activeCell="I32" sqref="I32"/>
    </sheetView>
  </sheetViews>
  <sheetFormatPr defaultColWidth="15.625" defaultRowHeight="20.100000000000001" customHeight="1" x14ac:dyDescent="0.2"/>
  <cols>
    <col min="1" max="9" width="20.625" style="3" customWidth="1"/>
    <col min="10" max="11" width="15.625" style="3"/>
    <col min="12" max="13" width="20.625" style="3" customWidth="1"/>
    <col min="14" max="14" width="25.625" style="3" customWidth="1"/>
    <col min="15" max="16384" width="15.625" style="3"/>
  </cols>
  <sheetData>
    <row r="1" spans="1:12" ht="39.950000000000003" customHeight="1" x14ac:dyDescent="0.2">
      <c r="A1" s="56" t="s">
        <v>32</v>
      </c>
      <c r="B1" s="56"/>
      <c r="C1" s="56"/>
      <c r="D1" s="56"/>
      <c r="E1" s="56"/>
      <c r="F1" s="56"/>
      <c r="G1" s="56"/>
      <c r="H1" s="56"/>
      <c r="I1" s="56"/>
    </row>
    <row r="2" spans="1:12" ht="2.1" customHeight="1" x14ac:dyDescent="0.2">
      <c r="A2" s="7"/>
      <c r="B2" s="7"/>
      <c r="C2" s="7"/>
      <c r="D2" s="7"/>
      <c r="E2" s="7"/>
      <c r="F2" s="7"/>
      <c r="G2" s="7"/>
      <c r="H2" s="7"/>
      <c r="I2" s="7"/>
    </row>
    <row r="3" spans="1:12" ht="2.1" customHeight="1" x14ac:dyDescent="0.2">
      <c r="A3" s="56"/>
      <c r="B3" s="56"/>
      <c r="C3" s="56"/>
      <c r="D3" s="56"/>
      <c r="E3" s="56"/>
      <c r="F3" s="56"/>
      <c r="G3" s="56"/>
      <c r="H3" s="56"/>
      <c r="I3" s="56"/>
    </row>
    <row r="6" spans="1:12" ht="20.100000000000001" customHeight="1" x14ac:dyDescent="0.2">
      <c r="A6" s="53" t="s">
        <v>0</v>
      </c>
      <c r="B6" s="53"/>
      <c r="C6" s="53"/>
      <c r="D6" s="53"/>
      <c r="E6" s="53"/>
      <c r="F6" s="53"/>
      <c r="G6" s="8"/>
      <c r="H6" s="8"/>
      <c r="I6" s="8"/>
    </row>
    <row r="8" spans="1:12" ht="20.100000000000001" customHeight="1" thickBot="1" x14ac:dyDescent="0.25">
      <c r="A8" s="54" t="s">
        <v>1</v>
      </c>
      <c r="B8" s="54"/>
    </row>
    <row r="9" spans="1:12" ht="20.100000000000001" customHeight="1" x14ac:dyDescent="0.2">
      <c r="A9" s="29" t="s">
        <v>2</v>
      </c>
      <c r="B9" s="19">
        <v>0.9998979924278828</v>
      </c>
      <c r="C9" s="17"/>
      <c r="D9" s="17"/>
      <c r="E9" s="17"/>
      <c r="F9" s="17"/>
      <c r="G9" s="17"/>
      <c r="H9" s="17"/>
      <c r="I9" s="17"/>
    </row>
    <row r="10" spans="1:12" ht="20.100000000000001" customHeight="1" x14ac:dyDescent="0.2">
      <c r="A10" s="29" t="s">
        <v>3</v>
      </c>
      <c r="B10" s="20">
        <v>0.99979599526131036</v>
      </c>
      <c r="C10" s="17"/>
      <c r="D10" s="17"/>
      <c r="E10" s="17"/>
      <c r="F10" s="17"/>
      <c r="G10" s="17"/>
      <c r="H10" s="17"/>
      <c r="I10" s="17"/>
    </row>
    <row r="11" spans="1:12" ht="20.100000000000001" customHeight="1" x14ac:dyDescent="0.2">
      <c r="A11" s="29" t="s">
        <v>4</v>
      </c>
      <c r="B11" s="19">
        <v>0.99978088379918528</v>
      </c>
      <c r="C11" s="17"/>
      <c r="D11" s="17"/>
      <c r="E11" s="17"/>
      <c r="F11" s="17"/>
      <c r="G11" s="17"/>
      <c r="H11" s="17"/>
      <c r="I11" s="17"/>
      <c r="L11" s="13"/>
    </row>
    <row r="12" spans="1:12" ht="20.100000000000001" customHeight="1" x14ac:dyDescent="0.2">
      <c r="A12" s="29" t="s">
        <v>5</v>
      </c>
      <c r="B12" s="18">
        <v>261.75873623400491</v>
      </c>
      <c r="C12" s="17"/>
      <c r="D12" s="17"/>
      <c r="E12" s="17"/>
      <c r="F12" s="17"/>
      <c r="G12" s="17"/>
      <c r="H12" s="17"/>
      <c r="I12" s="17"/>
      <c r="L12" s="13"/>
    </row>
    <row r="13" spans="1:12" ht="20.100000000000001" customHeight="1" x14ac:dyDescent="0.2">
      <c r="A13" s="29" t="s">
        <v>6</v>
      </c>
      <c r="B13" s="21">
        <v>30</v>
      </c>
      <c r="C13" s="17"/>
      <c r="D13" s="17"/>
      <c r="E13" s="17"/>
      <c r="F13" s="17"/>
      <c r="G13" s="17"/>
      <c r="H13" s="17"/>
      <c r="I13" s="17"/>
    </row>
    <row r="14" spans="1:12" ht="20.100000000000001" customHeight="1" x14ac:dyDescent="0.2">
      <c r="A14" s="17"/>
      <c r="B14" s="17"/>
      <c r="C14" s="17"/>
      <c r="D14" s="17"/>
      <c r="E14" s="17"/>
      <c r="F14" s="17"/>
      <c r="G14" s="17"/>
      <c r="H14" s="17"/>
      <c r="I14" s="17"/>
    </row>
    <row r="15" spans="1:12" ht="20.100000000000001" customHeight="1" x14ac:dyDescent="0.2">
      <c r="A15" s="26" t="s">
        <v>7</v>
      </c>
      <c r="B15" s="22"/>
      <c r="C15" s="22"/>
      <c r="D15" s="22"/>
      <c r="E15" s="22"/>
      <c r="F15" s="22"/>
      <c r="G15" s="22"/>
      <c r="H15" s="22"/>
      <c r="I15" s="22"/>
    </row>
    <row r="16" spans="1:12" ht="20.100000000000001" customHeight="1" thickBot="1" x14ac:dyDescent="0.25">
      <c r="A16" s="2"/>
      <c r="B16" s="2" t="s">
        <v>12</v>
      </c>
      <c r="C16" s="2" t="s">
        <v>13</v>
      </c>
      <c r="D16" s="2" t="s">
        <v>14</v>
      </c>
      <c r="E16" s="2" t="s">
        <v>15</v>
      </c>
      <c r="F16" s="2" t="s">
        <v>16</v>
      </c>
      <c r="G16" s="17"/>
      <c r="H16" s="17"/>
      <c r="I16" s="17"/>
    </row>
    <row r="17" spans="1:14" ht="20.100000000000001" customHeight="1" x14ac:dyDescent="0.2">
      <c r="A17" s="29" t="s">
        <v>8</v>
      </c>
      <c r="B17" s="23">
        <v>2</v>
      </c>
      <c r="C17" s="30">
        <v>9066450023.8281403</v>
      </c>
      <c r="D17" s="30">
        <v>4533225011.9140701</v>
      </c>
      <c r="E17" s="24">
        <v>66161.433419223104</v>
      </c>
      <c r="F17" s="25">
        <v>1.5140612655323585E-50</v>
      </c>
      <c r="G17" s="17"/>
      <c r="H17" s="17"/>
      <c r="I17" s="17"/>
    </row>
    <row r="18" spans="1:14" ht="20.100000000000001" customHeight="1" x14ac:dyDescent="0.2">
      <c r="A18" s="29" t="s">
        <v>9</v>
      </c>
      <c r="B18" s="21">
        <v>27</v>
      </c>
      <c r="C18" s="31">
        <v>1849976.1718602309</v>
      </c>
      <c r="D18" s="31">
        <v>68517.635994823358</v>
      </c>
      <c r="E18" s="17"/>
      <c r="F18" s="17"/>
      <c r="G18" s="17"/>
      <c r="H18" s="17"/>
      <c r="I18" s="17"/>
    </row>
    <row r="19" spans="1:14" ht="20.100000000000001" customHeight="1" x14ac:dyDescent="0.2">
      <c r="A19" s="29" t="s">
        <v>10</v>
      </c>
      <c r="B19" s="21">
        <v>29</v>
      </c>
      <c r="C19" s="31">
        <v>9068300000</v>
      </c>
      <c r="D19" s="30"/>
      <c r="E19" s="17"/>
      <c r="F19" s="17"/>
      <c r="G19" s="17"/>
      <c r="H19" s="17"/>
      <c r="I19" s="17"/>
    </row>
    <row r="20" spans="1:14" ht="20.100000000000001" customHeight="1" x14ac:dyDescent="0.2">
      <c r="A20" s="27"/>
      <c r="B20" s="17"/>
      <c r="C20" s="17"/>
      <c r="D20" s="17"/>
      <c r="E20" s="17"/>
      <c r="F20" s="17"/>
      <c r="G20" s="17"/>
      <c r="H20" s="17"/>
      <c r="I20" s="17"/>
    </row>
    <row r="21" spans="1:14" ht="20.100000000000001" customHeight="1" thickBot="1" x14ac:dyDescent="0.25">
      <c r="A21" s="28"/>
      <c r="B21" s="2" t="s">
        <v>17</v>
      </c>
      <c r="C21" s="2" t="s">
        <v>5</v>
      </c>
      <c r="D21" s="2" t="s">
        <v>18</v>
      </c>
      <c r="E21" s="2" t="s">
        <v>19</v>
      </c>
      <c r="F21" s="2" t="s">
        <v>20</v>
      </c>
      <c r="G21" s="2" t="s">
        <v>21</v>
      </c>
      <c r="H21" s="2" t="s">
        <v>22</v>
      </c>
      <c r="I21" s="2" t="s">
        <v>23</v>
      </c>
    </row>
    <row r="22" spans="1:14" ht="20.100000000000001" customHeight="1" x14ac:dyDescent="0.2">
      <c r="A22" s="29" t="s">
        <v>11</v>
      </c>
      <c r="B22" s="17">
        <v>46137.10070525558</v>
      </c>
      <c r="C22" s="17">
        <v>992.0749189559524</v>
      </c>
      <c r="D22" s="17">
        <v>46.505661844379361</v>
      </c>
      <c r="E22" s="19">
        <v>2.5867745132684963E-27</v>
      </c>
      <c r="F22" s="17">
        <v>44101.531111907047</v>
      </c>
      <c r="G22" s="17">
        <v>48172.670298604113</v>
      </c>
      <c r="H22" s="17">
        <v>44101.531111907047</v>
      </c>
      <c r="I22" s="17">
        <v>48172.670298604113</v>
      </c>
    </row>
    <row r="23" spans="1:14" ht="20.100000000000001" customHeight="1" x14ac:dyDescent="0.2">
      <c r="A23" s="29" t="s">
        <v>28</v>
      </c>
      <c r="B23" s="18">
        <v>297.92288094611683</v>
      </c>
      <c r="C23" s="18">
        <v>2.3115576315563859</v>
      </c>
      <c r="D23" s="18">
        <v>128.8840377064376</v>
      </c>
      <c r="E23" s="20">
        <v>3.3195433207972269E-39</v>
      </c>
      <c r="F23" s="18">
        <v>293.17995645708658</v>
      </c>
      <c r="G23" s="18">
        <v>302.66580543514709</v>
      </c>
      <c r="H23" s="18">
        <v>293.17995645708658</v>
      </c>
      <c r="I23" s="18">
        <v>302.66580543514709</v>
      </c>
    </row>
    <row r="24" spans="1:14" ht="20.100000000000001" customHeight="1" x14ac:dyDescent="0.2">
      <c r="A24" s="29" t="s">
        <v>29</v>
      </c>
      <c r="B24" s="18">
        <v>1438.6613685960165</v>
      </c>
      <c r="C24" s="18">
        <v>4.1169690194520339</v>
      </c>
      <c r="D24" s="18">
        <v>349.44673175789444</v>
      </c>
      <c r="E24" s="20">
        <v>6.8094278532417308E-51</v>
      </c>
      <c r="F24" s="18">
        <v>1430.2140459265008</v>
      </c>
      <c r="G24" s="18">
        <v>1447.1086912655321</v>
      </c>
      <c r="H24" s="18">
        <v>1430.2140459265008</v>
      </c>
      <c r="I24" s="18">
        <v>1447.1086912655321</v>
      </c>
      <c r="M24" s="14"/>
      <c r="N24" s="14"/>
    </row>
    <row r="25" spans="1:14" ht="20.100000000000001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</row>
    <row r="28" spans="1:14" ht="20.100000000000001" customHeight="1" x14ac:dyDescent="0.2">
      <c r="A28" s="53" t="s">
        <v>24</v>
      </c>
      <c r="B28" s="53"/>
      <c r="C28" s="53"/>
      <c r="D28" s="53"/>
      <c r="E28" s="53"/>
      <c r="F28" s="53"/>
      <c r="G28" s="53"/>
      <c r="H28" s="53"/>
      <c r="I28" s="53"/>
    </row>
    <row r="30" spans="1:14" ht="39.950000000000003" customHeight="1" thickBot="1" x14ac:dyDescent="0.25">
      <c r="A30" s="2" t="s">
        <v>25</v>
      </c>
      <c r="B30" s="2" t="s">
        <v>31</v>
      </c>
      <c r="C30" s="2" t="s">
        <v>26</v>
      </c>
      <c r="D30" s="2" t="s">
        <v>27</v>
      </c>
      <c r="F30" s="2" t="s">
        <v>33</v>
      </c>
      <c r="G30" s="2" t="s">
        <v>34</v>
      </c>
    </row>
    <row r="31" spans="1:14" ht="20.100000000000001" customHeight="1" x14ac:dyDescent="0.2">
      <c r="A31" s="15">
        <v>1</v>
      </c>
      <c r="B31" s="17">
        <v>316198.36339596874</v>
      </c>
      <c r="C31" s="17">
        <v>-198.36339596874313</v>
      </c>
      <c r="D31" s="17">
        <v>-0.78537571194924805</v>
      </c>
      <c r="E31" s="17"/>
      <c r="F31" s="17">
        <v>0.78537571194924805</v>
      </c>
      <c r="G31" s="17" t="s">
        <v>69</v>
      </c>
    </row>
    <row r="32" spans="1:14" ht="20.100000000000001" customHeight="1" x14ac:dyDescent="0.2">
      <c r="A32" s="16">
        <v>2</v>
      </c>
      <c r="B32" s="18">
        <v>316638.28314129426</v>
      </c>
      <c r="C32" s="18">
        <v>361.71685870573856</v>
      </c>
      <c r="D32" s="18">
        <v>1.4321373862485653</v>
      </c>
      <c r="E32" s="17"/>
      <c r="F32" s="18">
        <v>1.4321373862485653</v>
      </c>
      <c r="G32" s="18" t="s">
        <v>69</v>
      </c>
    </row>
    <row r="33" spans="1:7" ht="20.100000000000001" customHeight="1" x14ac:dyDescent="0.2">
      <c r="A33" s="15">
        <v>3</v>
      </c>
      <c r="B33" s="17">
        <v>320105.51074458467</v>
      </c>
      <c r="C33" s="17">
        <v>-105.5107445846661</v>
      </c>
      <c r="D33" s="17">
        <v>-0.4177463071842894</v>
      </c>
      <c r="E33" s="17"/>
      <c r="F33" s="17">
        <v>0.4177463071842894</v>
      </c>
      <c r="G33" s="17" t="s">
        <v>69</v>
      </c>
    </row>
    <row r="34" spans="1:7" ht="20.100000000000001" customHeight="1" x14ac:dyDescent="0.2">
      <c r="A34" s="16">
        <v>4</v>
      </c>
      <c r="B34" s="18">
        <v>330391.67768780049</v>
      </c>
      <c r="C34" s="18">
        <v>-391.67768780048937</v>
      </c>
      <c r="D34" s="18">
        <v>-1.5507606199654727</v>
      </c>
      <c r="E34" s="17"/>
      <c r="F34" s="18">
        <v>1.5507606199654727</v>
      </c>
      <c r="G34" s="18" t="s">
        <v>69</v>
      </c>
    </row>
    <row r="35" spans="1:7" ht="20.100000000000001" customHeight="1" x14ac:dyDescent="0.2">
      <c r="A35" s="16">
        <v>5</v>
      </c>
      <c r="B35" s="18">
        <v>330709.83288925461</v>
      </c>
      <c r="C35" s="18">
        <v>290.16711074538762</v>
      </c>
      <c r="D35" s="18">
        <v>1.1488520857034763</v>
      </c>
      <c r="E35" s="17"/>
      <c r="F35" s="18">
        <v>1.1488520857034763</v>
      </c>
      <c r="G35" s="18" t="s">
        <v>69</v>
      </c>
    </row>
    <row r="36" spans="1:7" ht="20.100000000000001" customHeight="1" x14ac:dyDescent="0.2">
      <c r="A36" s="16">
        <v>6</v>
      </c>
      <c r="B36" s="18">
        <v>331756.89668081282</v>
      </c>
      <c r="C36" s="18">
        <v>243.10331918718293</v>
      </c>
      <c r="D36" s="18">
        <v>0.9625134791196267</v>
      </c>
      <c r="E36" s="17"/>
      <c r="F36" s="18">
        <v>0.9625134791196267</v>
      </c>
      <c r="G36" s="18" t="s">
        <v>69</v>
      </c>
    </row>
    <row r="37" spans="1:7" ht="20.100000000000001" customHeight="1" x14ac:dyDescent="0.2">
      <c r="A37" s="16">
        <v>7</v>
      </c>
      <c r="B37" s="18">
        <v>335112.87944772944</v>
      </c>
      <c r="C37" s="18">
        <v>-112.8794477294432</v>
      </c>
      <c r="D37" s="18">
        <v>-0.44692104706111574</v>
      </c>
      <c r="E37" s="17"/>
      <c r="F37" s="18">
        <v>0.44692104706111574</v>
      </c>
      <c r="G37" s="18" t="s">
        <v>69</v>
      </c>
    </row>
    <row r="38" spans="1:7" ht="20.100000000000001" customHeight="1" x14ac:dyDescent="0.2">
      <c r="A38" s="16">
        <v>8</v>
      </c>
      <c r="B38" s="18">
        <v>335288.22500281839</v>
      </c>
      <c r="C38" s="18">
        <v>-288.22500281839166</v>
      </c>
      <c r="D38" s="18">
        <v>-1.1411627416670036</v>
      </c>
      <c r="E38" s="17"/>
      <c r="F38" s="18">
        <v>1.1411627416670036</v>
      </c>
      <c r="G38" s="18" t="s">
        <v>69</v>
      </c>
    </row>
    <row r="39" spans="1:7" ht="20.100000000000001" customHeight="1" x14ac:dyDescent="0.2">
      <c r="A39" s="16">
        <v>9</v>
      </c>
      <c r="B39" s="18">
        <v>335197.75179257605</v>
      </c>
      <c r="C39" s="18">
        <v>-197.75179257604759</v>
      </c>
      <c r="D39" s="18">
        <v>-0.78295420445476793</v>
      </c>
      <c r="E39" s="17"/>
      <c r="F39" s="18">
        <v>0.78295420445476793</v>
      </c>
      <c r="G39" s="18" t="s">
        <v>69</v>
      </c>
    </row>
    <row r="40" spans="1:7" ht="20.100000000000001" customHeight="1" x14ac:dyDescent="0.2">
      <c r="A40" s="16">
        <v>10</v>
      </c>
      <c r="B40" s="18">
        <v>337338.54620597139</v>
      </c>
      <c r="C40" s="18">
        <v>-338.54620597139001</v>
      </c>
      <c r="D40" s="18">
        <v>-1.3403983443820142</v>
      </c>
      <c r="E40" s="17"/>
      <c r="F40" s="18">
        <v>1.3403983443820142</v>
      </c>
      <c r="G40" s="18" t="s">
        <v>69</v>
      </c>
    </row>
    <row r="41" spans="1:7" ht="20.100000000000001" customHeight="1" x14ac:dyDescent="0.2">
      <c r="A41" s="16">
        <v>11</v>
      </c>
      <c r="B41" s="18">
        <v>338809.81566891324</v>
      </c>
      <c r="C41" s="18">
        <v>190.18433108675526</v>
      </c>
      <c r="D41" s="18">
        <v>0.75299252515513559</v>
      </c>
      <c r="E41" s="17"/>
      <c r="F41" s="18">
        <v>0.75299252515513559</v>
      </c>
      <c r="G41" s="18" t="s">
        <v>69</v>
      </c>
    </row>
    <row r="42" spans="1:7" ht="20.100000000000001" customHeight="1" x14ac:dyDescent="0.2">
      <c r="A42" s="16">
        <v>12</v>
      </c>
      <c r="B42" s="18">
        <v>341132.97356822819</v>
      </c>
      <c r="C42" s="18">
        <v>-132.97356822818983</v>
      </c>
      <c r="D42" s="18">
        <v>-0.52647924435666849</v>
      </c>
      <c r="E42" s="17"/>
      <c r="F42" s="18">
        <v>0.52647924435666849</v>
      </c>
      <c r="G42" s="18" t="s">
        <v>69</v>
      </c>
    </row>
    <row r="43" spans="1:7" ht="20.100000000000001" customHeight="1" x14ac:dyDescent="0.2">
      <c r="A43" s="16">
        <v>13</v>
      </c>
      <c r="B43" s="18">
        <v>340671.96178864152</v>
      </c>
      <c r="C43" s="18">
        <v>328.03821135847829</v>
      </c>
      <c r="D43" s="18">
        <v>1.2987942787227691</v>
      </c>
      <c r="E43" s="17"/>
      <c r="F43" s="18">
        <v>1.2987942787227691</v>
      </c>
      <c r="G43" s="18" t="s">
        <v>69</v>
      </c>
    </row>
    <row r="44" spans="1:7" ht="20.100000000000001" customHeight="1" x14ac:dyDescent="0.2">
      <c r="A44" s="16">
        <v>14</v>
      </c>
      <c r="B44" s="18">
        <v>346844.55065781495</v>
      </c>
      <c r="C44" s="18">
        <v>155.44934218504932</v>
      </c>
      <c r="D44" s="18">
        <v>0.61546706837920317</v>
      </c>
      <c r="E44" s="17"/>
      <c r="F44" s="18">
        <v>0.61546706837920317</v>
      </c>
      <c r="G44" s="18" t="s">
        <v>69</v>
      </c>
    </row>
    <row r="45" spans="1:7" ht="20.100000000000001" customHeight="1" x14ac:dyDescent="0.2">
      <c r="A45" s="16">
        <v>15</v>
      </c>
      <c r="B45" s="18">
        <v>351753.90295383852</v>
      </c>
      <c r="C45" s="18">
        <v>246.09704616147792</v>
      </c>
      <c r="D45" s="18">
        <v>0.97436647469038762</v>
      </c>
      <c r="E45" s="17"/>
      <c r="F45" s="18">
        <v>0.97436647469038762</v>
      </c>
      <c r="G45" s="18" t="s">
        <v>69</v>
      </c>
    </row>
    <row r="46" spans="1:7" ht="20.100000000000001" customHeight="1" x14ac:dyDescent="0.2">
      <c r="A46" s="16">
        <v>16</v>
      </c>
      <c r="B46" s="18">
        <v>351982.91823470342</v>
      </c>
      <c r="C46" s="18">
        <v>17.081765296577942</v>
      </c>
      <c r="D46" s="18">
        <v>6.7631447403047121E-2</v>
      </c>
      <c r="E46" s="17"/>
      <c r="F46" s="18">
        <v>6.7631447403047121E-2</v>
      </c>
      <c r="G46" s="18" t="s">
        <v>69</v>
      </c>
    </row>
    <row r="47" spans="1:7" ht="20.100000000000001" customHeight="1" x14ac:dyDescent="0.2">
      <c r="A47" s="16">
        <v>17</v>
      </c>
      <c r="B47" s="18">
        <v>352958.89014499122</v>
      </c>
      <c r="C47" s="18">
        <v>41.109855008777231</v>
      </c>
      <c r="D47" s="18">
        <v>0.16276532012355904</v>
      </c>
      <c r="E47" s="17"/>
      <c r="F47" s="18">
        <v>0.16276532012355904</v>
      </c>
      <c r="G47" s="18" t="s">
        <v>69</v>
      </c>
    </row>
    <row r="48" spans="1:7" ht="20.100000000000001" customHeight="1" x14ac:dyDescent="0.2">
      <c r="A48" s="16">
        <v>18</v>
      </c>
      <c r="B48" s="18">
        <v>354709.09895495209</v>
      </c>
      <c r="C48" s="18">
        <v>290.90104504791088</v>
      </c>
      <c r="D48" s="18">
        <v>1.1517579352053624</v>
      </c>
      <c r="E48" s="17"/>
      <c r="F48" s="18">
        <v>1.1517579352053624</v>
      </c>
      <c r="G48" s="18" t="s">
        <v>69</v>
      </c>
    </row>
    <row r="49" spans="1:9" ht="20.100000000000001" customHeight="1" x14ac:dyDescent="0.2">
      <c r="A49" s="16">
        <v>19</v>
      </c>
      <c r="B49" s="18">
        <v>354846.11765657784</v>
      </c>
      <c r="C49" s="18">
        <v>153.88234342215583</v>
      </c>
      <c r="D49" s="18">
        <v>0.60926288558115815</v>
      </c>
      <c r="E49" s="17"/>
      <c r="F49" s="18">
        <v>0.60926288558115815</v>
      </c>
      <c r="G49" s="18" t="s">
        <v>69</v>
      </c>
    </row>
    <row r="50" spans="1:9" ht="20.100000000000001" customHeight="1" x14ac:dyDescent="0.2">
      <c r="A50" s="16">
        <v>20</v>
      </c>
      <c r="B50" s="18">
        <v>354596.4581010883</v>
      </c>
      <c r="C50" s="18">
        <v>403.54189891170245</v>
      </c>
      <c r="D50" s="18">
        <v>1.5977343229648577</v>
      </c>
      <c r="E50" s="17"/>
      <c r="F50" s="18">
        <v>1.5977343229648577</v>
      </c>
      <c r="G50" s="18" t="s">
        <v>69</v>
      </c>
    </row>
    <row r="51" spans="1:9" ht="20.100000000000001" customHeight="1" x14ac:dyDescent="0.2">
      <c r="A51" s="16">
        <v>21</v>
      </c>
      <c r="B51" s="18">
        <v>355984.76211492403</v>
      </c>
      <c r="C51" s="18">
        <v>15.237885075970553</v>
      </c>
      <c r="D51" s="18">
        <v>6.0331014105177716E-2</v>
      </c>
      <c r="E51" s="17"/>
      <c r="F51" s="18">
        <v>6.0331014105177716E-2</v>
      </c>
      <c r="G51" s="18" t="s">
        <v>69</v>
      </c>
    </row>
    <row r="52" spans="1:9" ht="20.100000000000001" customHeight="1" x14ac:dyDescent="0.2">
      <c r="A52" s="16">
        <v>22</v>
      </c>
      <c r="B52" s="18">
        <v>356138.12421243917</v>
      </c>
      <c r="C52" s="18">
        <v>-138.12421243917197</v>
      </c>
      <c r="D52" s="18">
        <v>-0.54687207361048296</v>
      </c>
      <c r="E52" s="17"/>
      <c r="F52" s="18">
        <v>0.54687207361048296</v>
      </c>
      <c r="G52" s="18" t="s">
        <v>69</v>
      </c>
    </row>
    <row r="53" spans="1:9" ht="20.100000000000001" customHeight="1" x14ac:dyDescent="0.2">
      <c r="A53" s="16">
        <v>23</v>
      </c>
      <c r="B53" s="18">
        <v>356948.25551419554</v>
      </c>
      <c r="C53" s="18">
        <v>51.744485804461874</v>
      </c>
      <c r="D53" s="18">
        <v>0.20487077356011096</v>
      </c>
      <c r="E53" s="17"/>
      <c r="F53" s="18">
        <v>0.20487077356011096</v>
      </c>
      <c r="G53" s="18" t="s">
        <v>69</v>
      </c>
    </row>
    <row r="54" spans="1:9" ht="20.100000000000001" customHeight="1" x14ac:dyDescent="0.2">
      <c r="A54" s="16">
        <v>24</v>
      </c>
      <c r="B54" s="18">
        <v>357856.48552394204</v>
      </c>
      <c r="C54" s="18">
        <v>143.51447605795693</v>
      </c>
      <c r="D54" s="18">
        <v>0.56821362257178643</v>
      </c>
      <c r="E54" s="17"/>
      <c r="F54" s="18">
        <v>0.56821362257178643</v>
      </c>
      <c r="G54" s="18" t="s">
        <v>69</v>
      </c>
    </row>
    <row r="55" spans="1:9" ht="20.100000000000001" customHeight="1" x14ac:dyDescent="0.2">
      <c r="A55" s="16">
        <v>25</v>
      </c>
      <c r="B55" s="18">
        <v>359505.78098868363</v>
      </c>
      <c r="C55" s="18">
        <v>-505.78098868363304</v>
      </c>
      <c r="D55" s="18">
        <v>-2.0025272411669923</v>
      </c>
      <c r="E55" s="17"/>
      <c r="F55" s="18">
        <v>2.0025272411669923</v>
      </c>
      <c r="G55" s="18" t="s">
        <v>69</v>
      </c>
    </row>
    <row r="56" spans="1:9" ht="20.100000000000001" customHeight="1" x14ac:dyDescent="0.2">
      <c r="A56" s="16">
        <v>26</v>
      </c>
      <c r="B56" s="18">
        <v>359494.15553549374</v>
      </c>
      <c r="C56" s="18">
        <v>-494.15553549374454</v>
      </c>
      <c r="D56" s="18">
        <v>-1.9564988470111468</v>
      </c>
      <c r="E56" s="17"/>
      <c r="F56" s="18">
        <v>1.9564988470111468</v>
      </c>
      <c r="G56" s="18" t="s">
        <v>69</v>
      </c>
    </row>
    <row r="57" spans="1:9" ht="20.100000000000001" customHeight="1" x14ac:dyDescent="0.2">
      <c r="A57" s="16">
        <v>27</v>
      </c>
      <c r="B57" s="18">
        <v>360939.60328853328</v>
      </c>
      <c r="C57" s="18">
        <v>60.396711466717534</v>
      </c>
      <c r="D57" s="18">
        <v>0.23912733514121209</v>
      </c>
      <c r="E57" s="17"/>
      <c r="F57" s="18">
        <v>0.23912733514121209</v>
      </c>
      <c r="G57" s="18" t="s">
        <v>69</v>
      </c>
    </row>
    <row r="58" spans="1:9" ht="20.100000000000001" customHeight="1" x14ac:dyDescent="0.2">
      <c r="A58" s="16">
        <v>28</v>
      </c>
      <c r="B58" s="18">
        <v>374219.59431391349</v>
      </c>
      <c r="C58" s="18">
        <v>-219.59431391349062</v>
      </c>
      <c r="D58" s="18">
        <v>-0.86943480568859677</v>
      </c>
      <c r="E58" s="17"/>
      <c r="F58" s="18">
        <v>0.86943480568859677</v>
      </c>
      <c r="G58" s="18" t="s">
        <v>69</v>
      </c>
    </row>
    <row r="59" spans="1:9" ht="20.100000000000001" customHeight="1" x14ac:dyDescent="0.2">
      <c r="A59" s="16">
        <v>29</v>
      </c>
      <c r="B59" s="18">
        <v>380934.90669464722</v>
      </c>
      <c r="C59" s="18">
        <v>65.093305352784228</v>
      </c>
      <c r="D59" s="18">
        <v>0.25772245320214376</v>
      </c>
      <c r="E59" s="17"/>
      <c r="F59" s="18">
        <v>0.25772245320214376</v>
      </c>
      <c r="G59" s="18" t="s">
        <v>69</v>
      </c>
    </row>
    <row r="60" spans="1:9" ht="20.100000000000001" customHeight="1" x14ac:dyDescent="0.2">
      <c r="A60" s="16">
        <v>30</v>
      </c>
      <c r="B60" s="18">
        <v>391933.67709466518</v>
      </c>
      <c r="C60" s="18">
        <v>66.322905334818643</v>
      </c>
      <c r="D60" s="18">
        <v>0.26259078063012964</v>
      </c>
      <c r="E60" s="17"/>
      <c r="F60" s="18">
        <v>0.26259078063012964</v>
      </c>
      <c r="G60" s="18" t="s">
        <v>69</v>
      </c>
    </row>
    <row r="61" spans="1:9" ht="20.100000000000001" customHeight="1" x14ac:dyDescent="0.2">
      <c r="A61" s="4"/>
      <c r="B61" s="4"/>
      <c r="C61" s="4"/>
      <c r="D61" s="4"/>
      <c r="E61" s="4"/>
      <c r="F61" s="4"/>
      <c r="G61" s="4"/>
      <c r="H61" s="4"/>
      <c r="I61" s="4"/>
    </row>
  </sheetData>
  <sheetProtection algorithmName="SHA-512" hashValue="2qZDvHR16UGyAUX/hs/asmbB7lptlJEsAu411PhTcRHxH5+BuMLzUyt77DXE5EQXXW9fFFtxOt9kL2OsM52skA==" saltValue="DXUe3Ydv0zuk7j6DFJzqtQ==" spinCount="100000" sheet="1" objects="1" scenarios="1"/>
  <mergeCells count="5">
    <mergeCell ref="A28:I28"/>
    <mergeCell ref="A1:I1"/>
    <mergeCell ref="A3:I3"/>
    <mergeCell ref="A6:F6"/>
    <mergeCell ref="A8:B8"/>
  </mergeCells>
  <printOptions horizontalCentered="1"/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A8A2B-422A-46E2-BB48-C20DC73F1050}">
  <dimension ref="A1:BP60"/>
  <sheetViews>
    <sheetView zoomScaleNormal="100" workbookViewId="0">
      <selection activeCell="H15" sqref="H15"/>
    </sheetView>
  </sheetViews>
  <sheetFormatPr defaultColWidth="15.625" defaultRowHeight="20.100000000000001" customHeight="1" x14ac:dyDescent="0.2"/>
  <cols>
    <col min="1" max="7" width="19.625" style="13" customWidth="1"/>
    <col min="8" max="11" width="15.625" style="13"/>
    <col min="12" max="12" width="15.625" style="33"/>
    <col min="13" max="14" width="25.625" style="13" customWidth="1"/>
    <col min="15" max="15" width="15.625" style="13"/>
    <col min="16" max="24" width="25.625" style="13" customWidth="1"/>
    <col min="25" max="16384" width="15.625" style="13"/>
  </cols>
  <sheetData>
    <row r="1" spans="1:68" s="51" customFormat="1" ht="60" customHeight="1" x14ac:dyDescent="0.2">
      <c r="A1" s="56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</row>
    <row r="2" spans="1:68" ht="5.0999999999999996" customHeight="1" x14ac:dyDescent="0.2">
      <c r="L2" s="13"/>
    </row>
    <row r="3" spans="1:68" ht="5.0999999999999996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</row>
    <row r="4" spans="1:68" ht="15" customHeight="1" x14ac:dyDescent="0.2">
      <c r="L4" s="13"/>
    </row>
    <row r="5" spans="1:68" ht="15" customHeight="1" x14ac:dyDescent="0.2">
      <c r="A5" s="60" t="s">
        <v>63</v>
      </c>
      <c r="B5" s="60"/>
      <c r="C5" s="60"/>
      <c r="D5" s="60"/>
      <c r="E5" s="60"/>
      <c r="F5" s="60"/>
      <c r="G5" s="60"/>
      <c r="L5" s="13"/>
    </row>
    <row r="6" spans="1:68" ht="20.100000000000001" customHeight="1" x14ac:dyDescent="0.2">
      <c r="A6" s="60"/>
      <c r="B6" s="60"/>
      <c r="C6" s="60"/>
      <c r="D6" s="60"/>
      <c r="E6" s="60"/>
      <c r="F6" s="60"/>
      <c r="G6" s="60"/>
      <c r="L6" s="13"/>
    </row>
    <row r="7" spans="1:68" ht="20.100000000000001" customHeight="1" x14ac:dyDescent="0.2">
      <c r="L7" s="13"/>
    </row>
    <row r="8" spans="1:68" ht="20.100000000000001" customHeight="1" x14ac:dyDescent="0.2">
      <c r="L8" s="13"/>
    </row>
    <row r="9" spans="1:68" ht="20.100000000000001" customHeight="1" x14ac:dyDescent="0.2">
      <c r="A9" s="61" t="s">
        <v>59</v>
      </c>
      <c r="B9" s="61"/>
      <c r="C9" s="61"/>
      <c r="D9" s="61"/>
      <c r="E9" s="61"/>
      <c r="F9" s="61"/>
      <c r="G9" s="62"/>
    </row>
    <row r="10" spans="1:68" ht="20.100000000000001" customHeight="1" x14ac:dyDescent="0.2">
      <c r="A10" s="64" t="s">
        <v>60</v>
      </c>
      <c r="B10" s="61" t="s">
        <v>43</v>
      </c>
      <c r="C10" s="61" t="s">
        <v>26</v>
      </c>
      <c r="D10" s="62"/>
      <c r="E10" s="61" t="s">
        <v>38</v>
      </c>
      <c r="F10" s="63"/>
      <c r="G10" s="62" t="s">
        <v>42</v>
      </c>
      <c r="H10"/>
    </row>
    <row r="11" spans="1:68" ht="20.100000000000001" customHeight="1" x14ac:dyDescent="0.2">
      <c r="A11" s="64"/>
      <c r="B11" s="61"/>
      <c r="C11" s="34" t="s">
        <v>36</v>
      </c>
      <c r="D11" s="35" t="s">
        <v>37</v>
      </c>
      <c r="E11" s="36" t="s">
        <v>39</v>
      </c>
      <c r="F11" s="37" t="s">
        <v>40</v>
      </c>
      <c r="G11" s="66"/>
    </row>
    <row r="12" spans="1:68" ht="39.950000000000003" customHeight="1" x14ac:dyDescent="0.2">
      <c r="A12" s="64"/>
      <c r="B12" s="61"/>
      <c r="C12" s="34" t="s">
        <v>61</v>
      </c>
      <c r="D12" s="38"/>
      <c r="E12" s="39" t="s">
        <v>41</v>
      </c>
      <c r="F12" s="40"/>
      <c r="G12" s="67"/>
    </row>
    <row r="13" spans="1:68" ht="20.100000000000001" customHeight="1" x14ac:dyDescent="0.2">
      <c r="A13" s="41">
        <f>AMOSTRA!D7</f>
        <v>316000</v>
      </c>
      <c r="B13" s="13">
        <f>'RESULTADOS DA REGRESSÃO'!B31</f>
        <v>316198.36339596874</v>
      </c>
      <c r="C13" s="42">
        <f>B13-A13</f>
        <v>198.36339596874313</v>
      </c>
      <c r="D13" s="42"/>
      <c r="E13" s="42">
        <f>C13-D13</f>
        <v>198.36339596874313</v>
      </c>
      <c r="F13" s="42">
        <f>E13^2</f>
        <v>39348.036860252381</v>
      </c>
      <c r="G13" s="43">
        <f>C13^2</f>
        <v>39348.036860252381</v>
      </c>
    </row>
    <row r="14" spans="1:68" ht="20.100000000000001" customHeight="1" x14ac:dyDescent="0.2">
      <c r="A14" s="41">
        <f>AMOSTRA!D8</f>
        <v>317000</v>
      </c>
      <c r="B14" s="42">
        <f>'RESULTADOS DA REGRESSÃO'!B32</f>
        <v>316638.28314129426</v>
      </c>
      <c r="C14" s="42">
        <f t="shared" ref="C14:C42" si="0">B14-A14</f>
        <v>-361.71685870573856</v>
      </c>
      <c r="D14" s="42">
        <f>C13</f>
        <v>198.36339596874313</v>
      </c>
      <c r="E14" s="42">
        <f t="shared" ref="E14:E42" si="1">C14-D14</f>
        <v>-560.08025467448169</v>
      </c>
      <c r="F14" s="42">
        <f t="shared" ref="F14:F42" si="2">E14^2</f>
        <v>313689.89167623228</v>
      </c>
      <c r="G14" s="43">
        <f t="shared" ref="G14:G42" si="3">C14^2</f>
        <v>130839.08587194723</v>
      </c>
    </row>
    <row r="15" spans="1:68" ht="20.100000000000001" customHeight="1" x14ac:dyDescent="0.2">
      <c r="A15" s="41">
        <f>AMOSTRA!D9</f>
        <v>320000</v>
      </c>
      <c r="B15" s="42">
        <f>'RESULTADOS DA REGRESSÃO'!B33</f>
        <v>320105.51074458467</v>
      </c>
      <c r="C15" s="42">
        <f t="shared" si="0"/>
        <v>105.5107445846661</v>
      </c>
      <c r="D15" s="42">
        <f t="shared" ref="D15:D42" si="4">C14</f>
        <v>-361.71685870573856</v>
      </c>
      <c r="E15" s="42">
        <f t="shared" si="1"/>
        <v>467.22760329040466</v>
      </c>
      <c r="F15" s="42">
        <f t="shared" si="2"/>
        <v>218301.63327649576</v>
      </c>
      <c r="G15" s="43">
        <f t="shared" si="3"/>
        <v>11132.517222810646</v>
      </c>
    </row>
    <row r="16" spans="1:68" ht="20.100000000000001" customHeight="1" x14ac:dyDescent="0.2">
      <c r="A16" s="41">
        <f>AMOSTRA!D10</f>
        <v>330000</v>
      </c>
      <c r="B16" s="42">
        <f>'RESULTADOS DA REGRESSÃO'!B34</f>
        <v>330391.67768780049</v>
      </c>
      <c r="C16" s="42">
        <f t="shared" si="0"/>
        <v>391.67768780048937</v>
      </c>
      <c r="D16" s="42">
        <f t="shared" si="4"/>
        <v>105.5107445846661</v>
      </c>
      <c r="E16" s="42">
        <f t="shared" si="1"/>
        <v>286.16694321582327</v>
      </c>
      <c r="F16" s="42">
        <f t="shared" si="2"/>
        <v>81891.519389488225</v>
      </c>
      <c r="G16" s="43">
        <f t="shared" si="3"/>
        <v>153411.41112073761</v>
      </c>
    </row>
    <row r="17" spans="1:7" ht="20.100000000000001" customHeight="1" x14ac:dyDescent="0.2">
      <c r="A17" s="41">
        <f>AMOSTRA!D11</f>
        <v>331000</v>
      </c>
      <c r="B17" s="42">
        <f>'RESULTADOS DA REGRESSÃO'!B35</f>
        <v>330709.83288925461</v>
      </c>
      <c r="C17" s="42">
        <f t="shared" si="0"/>
        <v>-290.16711074538762</v>
      </c>
      <c r="D17" s="42">
        <f t="shared" si="4"/>
        <v>391.67768780048937</v>
      </c>
      <c r="E17" s="42">
        <f t="shared" si="1"/>
        <v>-681.84479854587698</v>
      </c>
      <c r="F17" s="42">
        <f t="shared" si="2"/>
        <v>464912.32930406759</v>
      </c>
      <c r="G17" s="43">
        <f t="shared" si="3"/>
        <v>84196.952158326036</v>
      </c>
    </row>
    <row r="18" spans="1:7" ht="20.100000000000001" customHeight="1" x14ac:dyDescent="0.2">
      <c r="A18" s="41">
        <f>AMOSTRA!D12</f>
        <v>332000</v>
      </c>
      <c r="B18" s="42">
        <f>'RESULTADOS DA REGRESSÃO'!B36</f>
        <v>331756.89668081282</v>
      </c>
      <c r="C18" s="42">
        <f t="shared" si="0"/>
        <v>-243.10331918718293</v>
      </c>
      <c r="D18" s="42">
        <f t="shared" si="4"/>
        <v>-290.16711074538762</v>
      </c>
      <c r="E18" s="42">
        <f t="shared" si="1"/>
        <v>47.063791558204684</v>
      </c>
      <c r="F18" s="42">
        <f t="shared" si="2"/>
        <v>2215.0004758341383</v>
      </c>
      <c r="G18" s="43">
        <f t="shared" si="3"/>
        <v>59099.223799825348</v>
      </c>
    </row>
    <row r="19" spans="1:7" ht="20.100000000000001" customHeight="1" x14ac:dyDescent="0.2">
      <c r="A19" s="41">
        <f>AMOSTRA!D13</f>
        <v>335000</v>
      </c>
      <c r="B19" s="42">
        <f>'RESULTADOS DA REGRESSÃO'!B37</f>
        <v>335112.87944772944</v>
      </c>
      <c r="C19" s="42">
        <f t="shared" si="0"/>
        <v>112.8794477294432</v>
      </c>
      <c r="D19" s="42">
        <f t="shared" si="4"/>
        <v>-243.10331918718293</v>
      </c>
      <c r="E19" s="42">
        <f t="shared" si="1"/>
        <v>355.98276691662613</v>
      </c>
      <c r="F19" s="42">
        <f t="shared" si="2"/>
        <v>126723.73034161697</v>
      </c>
      <c r="G19" s="43">
        <f t="shared" si="3"/>
        <v>12741.7697197041</v>
      </c>
    </row>
    <row r="20" spans="1:7" ht="20.100000000000001" customHeight="1" x14ac:dyDescent="0.2">
      <c r="A20" s="41">
        <f>AMOSTRA!D14</f>
        <v>335000</v>
      </c>
      <c r="B20" s="42">
        <f>'RESULTADOS DA REGRESSÃO'!B38</f>
        <v>335288.22500281839</v>
      </c>
      <c r="C20" s="42">
        <f t="shared" si="0"/>
        <v>288.22500281839166</v>
      </c>
      <c r="D20" s="42">
        <f t="shared" si="4"/>
        <v>112.8794477294432</v>
      </c>
      <c r="E20" s="42">
        <f t="shared" si="1"/>
        <v>175.34555508894846</v>
      </c>
      <c r="F20" s="42">
        <f t="shared" si="2"/>
        <v>30746.063689451457</v>
      </c>
      <c r="G20" s="43">
        <f t="shared" si="3"/>
        <v>83073.652249661885</v>
      </c>
    </row>
    <row r="21" spans="1:7" ht="20.100000000000001" customHeight="1" x14ac:dyDescent="0.2">
      <c r="A21" s="41">
        <f>AMOSTRA!D15</f>
        <v>335000</v>
      </c>
      <c r="B21" s="42">
        <f>'RESULTADOS DA REGRESSÃO'!B39</f>
        <v>335197.75179257605</v>
      </c>
      <c r="C21" s="42">
        <f t="shared" si="0"/>
        <v>197.75179257604759</v>
      </c>
      <c r="D21" s="42">
        <f t="shared" si="4"/>
        <v>288.22500281839166</v>
      </c>
      <c r="E21" s="42">
        <f t="shared" si="1"/>
        <v>-90.473210242344067</v>
      </c>
      <c r="F21" s="42">
        <f t="shared" si="2"/>
        <v>8185.401771555391</v>
      </c>
      <c r="G21" s="43">
        <f t="shared" si="3"/>
        <v>39105.771467040155</v>
      </c>
    </row>
    <row r="22" spans="1:7" ht="20.100000000000001" customHeight="1" x14ac:dyDescent="0.2">
      <c r="A22" s="41">
        <f>AMOSTRA!D16</f>
        <v>337000</v>
      </c>
      <c r="B22" s="42">
        <f>'RESULTADOS DA REGRESSÃO'!B40</f>
        <v>337338.54620597139</v>
      </c>
      <c r="C22" s="42">
        <f t="shared" si="0"/>
        <v>338.54620597139001</v>
      </c>
      <c r="D22" s="42">
        <f t="shared" si="4"/>
        <v>197.75179257604759</v>
      </c>
      <c r="E22" s="42">
        <f t="shared" si="1"/>
        <v>140.79441339534242</v>
      </c>
      <c r="F22" s="42">
        <f t="shared" si="2"/>
        <v>19823.066843338576</v>
      </c>
      <c r="G22" s="43">
        <f t="shared" si="3"/>
        <v>114613.53357762283</v>
      </c>
    </row>
    <row r="23" spans="1:7" ht="20.100000000000001" customHeight="1" x14ac:dyDescent="0.2">
      <c r="A23" s="41">
        <f>AMOSTRA!D17</f>
        <v>339000</v>
      </c>
      <c r="B23" s="42">
        <f>'RESULTADOS DA REGRESSÃO'!B41</f>
        <v>338809.81566891324</v>
      </c>
      <c r="C23" s="42">
        <f t="shared" si="0"/>
        <v>-190.18433108675526</v>
      </c>
      <c r="D23" s="42">
        <f t="shared" si="4"/>
        <v>338.54620597139001</v>
      </c>
      <c r="E23" s="42">
        <f t="shared" si="1"/>
        <v>-528.73053705814527</v>
      </c>
      <c r="F23" s="42">
        <f t="shared" si="2"/>
        <v>279555.98081779474</v>
      </c>
      <c r="G23" s="43">
        <f t="shared" si="3"/>
        <v>36170.079790916549</v>
      </c>
    </row>
    <row r="24" spans="1:7" ht="20.100000000000001" customHeight="1" x14ac:dyDescent="0.2">
      <c r="A24" s="41">
        <f>AMOSTRA!D18</f>
        <v>341000</v>
      </c>
      <c r="B24" s="42">
        <f>'RESULTADOS DA REGRESSÃO'!B42</f>
        <v>341132.97356822819</v>
      </c>
      <c r="C24" s="42">
        <f t="shared" si="0"/>
        <v>132.97356822818983</v>
      </c>
      <c r="D24" s="42">
        <f t="shared" si="4"/>
        <v>-190.18433108675526</v>
      </c>
      <c r="E24" s="42">
        <f t="shared" si="1"/>
        <v>323.1578993149451</v>
      </c>
      <c r="F24" s="42">
        <f t="shared" si="2"/>
        <v>104431.02788964819</v>
      </c>
      <c r="G24" s="43">
        <f t="shared" si="3"/>
        <v>17681.969847337055</v>
      </c>
    </row>
    <row r="25" spans="1:7" ht="20.100000000000001" customHeight="1" x14ac:dyDescent="0.2">
      <c r="A25" s="41">
        <f>AMOSTRA!D19</f>
        <v>341000</v>
      </c>
      <c r="B25" s="42">
        <f>'RESULTADOS DA REGRESSÃO'!B43</f>
        <v>340671.96178864152</v>
      </c>
      <c r="C25" s="42">
        <f t="shared" si="0"/>
        <v>-328.03821135847829</v>
      </c>
      <c r="D25" s="42">
        <f t="shared" si="4"/>
        <v>132.97356822818983</v>
      </c>
      <c r="E25" s="42">
        <f t="shared" si="1"/>
        <v>-461.01177958666813</v>
      </c>
      <c r="F25" s="42">
        <f t="shared" si="2"/>
        <v>212531.86091766667</v>
      </c>
      <c r="G25" s="43">
        <f t="shared" si="3"/>
        <v>107609.06811126968</v>
      </c>
    </row>
    <row r="26" spans="1:7" ht="20.100000000000001" customHeight="1" x14ac:dyDescent="0.2">
      <c r="A26" s="41">
        <f>AMOSTRA!D20</f>
        <v>347000</v>
      </c>
      <c r="B26" s="42">
        <f>'RESULTADOS DA REGRESSÃO'!B44</f>
        <v>346844.55065781495</v>
      </c>
      <c r="C26" s="42">
        <f t="shared" si="0"/>
        <v>-155.44934218504932</v>
      </c>
      <c r="D26" s="42">
        <f t="shared" si="4"/>
        <v>-328.03821135847829</v>
      </c>
      <c r="E26" s="42">
        <f t="shared" si="1"/>
        <v>172.58886917342898</v>
      </c>
      <c r="F26" s="42">
        <f t="shared" si="2"/>
        <v>29786.917762562982</v>
      </c>
      <c r="G26" s="43">
        <f t="shared" si="3"/>
        <v>24164.497985764552</v>
      </c>
    </row>
    <row r="27" spans="1:7" ht="20.100000000000001" customHeight="1" x14ac:dyDescent="0.2">
      <c r="A27" s="41">
        <f>AMOSTRA!D21</f>
        <v>352000</v>
      </c>
      <c r="B27" s="42">
        <f>'RESULTADOS DA REGRESSÃO'!B45</f>
        <v>351753.90295383852</v>
      </c>
      <c r="C27" s="42">
        <f t="shared" si="0"/>
        <v>-246.09704616147792</v>
      </c>
      <c r="D27" s="42">
        <f t="shared" si="4"/>
        <v>-155.44934218504932</v>
      </c>
      <c r="E27" s="42">
        <f t="shared" si="1"/>
        <v>-90.647703976428602</v>
      </c>
      <c r="F27" s="42">
        <f t="shared" si="2"/>
        <v>8217.0062361982291</v>
      </c>
      <c r="G27" s="43">
        <f t="shared" si="3"/>
        <v>60563.756129404595</v>
      </c>
    </row>
    <row r="28" spans="1:7" ht="20.100000000000001" customHeight="1" x14ac:dyDescent="0.2">
      <c r="A28" s="41">
        <f>AMOSTRA!D22</f>
        <v>352000</v>
      </c>
      <c r="B28" s="42">
        <f>'RESULTADOS DA REGRESSÃO'!B46</f>
        <v>351982.91823470342</v>
      </c>
      <c r="C28" s="42">
        <f t="shared" si="0"/>
        <v>-17.081765296577942</v>
      </c>
      <c r="D28" s="42">
        <f t="shared" si="4"/>
        <v>-246.09704616147792</v>
      </c>
      <c r="E28" s="42">
        <f t="shared" si="1"/>
        <v>229.01528086489998</v>
      </c>
      <c r="F28" s="42">
        <f t="shared" si="2"/>
        <v>52447.998869629024</v>
      </c>
      <c r="G28" s="43">
        <f t="shared" si="3"/>
        <v>291.7867056473745</v>
      </c>
    </row>
    <row r="29" spans="1:7" ht="20.100000000000001" customHeight="1" x14ac:dyDescent="0.2">
      <c r="A29" s="41">
        <f>AMOSTRA!D23</f>
        <v>353000</v>
      </c>
      <c r="B29" s="42">
        <f>'RESULTADOS DA REGRESSÃO'!B47</f>
        <v>352958.89014499122</v>
      </c>
      <c r="C29" s="42">
        <f t="shared" si="0"/>
        <v>-41.109855008777231</v>
      </c>
      <c r="D29" s="42">
        <f t="shared" si="4"/>
        <v>-17.081765296577942</v>
      </c>
      <c r="E29" s="42">
        <f t="shared" si="1"/>
        <v>-24.028089712199289</v>
      </c>
      <c r="F29" s="42">
        <f t="shared" si="2"/>
        <v>577.34909521749728</v>
      </c>
      <c r="G29" s="43">
        <f t="shared" si="3"/>
        <v>1690.0201788426864</v>
      </c>
    </row>
    <row r="30" spans="1:7" ht="20.100000000000001" customHeight="1" x14ac:dyDescent="0.2">
      <c r="A30" s="41">
        <f>AMOSTRA!D24</f>
        <v>355000</v>
      </c>
      <c r="B30" s="42">
        <f>'RESULTADOS DA REGRESSÃO'!B48</f>
        <v>354709.09895495209</v>
      </c>
      <c r="C30" s="42">
        <f t="shared" si="0"/>
        <v>-290.90104504791088</v>
      </c>
      <c r="D30" s="42">
        <f t="shared" si="4"/>
        <v>-41.109855008777231</v>
      </c>
      <c r="E30" s="42">
        <f t="shared" si="1"/>
        <v>-249.79119003913365</v>
      </c>
      <c r="F30" s="42">
        <f t="shared" si="2"/>
        <v>62395.638621166581</v>
      </c>
      <c r="G30" s="43">
        <f t="shared" si="3"/>
        <v>84623.418009966685</v>
      </c>
    </row>
    <row r="31" spans="1:7" ht="20.100000000000001" customHeight="1" x14ac:dyDescent="0.2">
      <c r="A31" s="41">
        <f>AMOSTRA!D25</f>
        <v>355000</v>
      </c>
      <c r="B31" s="42">
        <f>'RESULTADOS DA REGRESSÃO'!B49</f>
        <v>354846.11765657784</v>
      </c>
      <c r="C31" s="42">
        <f t="shared" si="0"/>
        <v>-153.88234342215583</v>
      </c>
      <c r="D31" s="42">
        <f t="shared" si="4"/>
        <v>-290.90104504791088</v>
      </c>
      <c r="E31" s="42">
        <f t="shared" si="1"/>
        <v>137.01870162575506</v>
      </c>
      <c r="F31" s="42">
        <f t="shared" si="2"/>
        <v>18774.12459520769</v>
      </c>
      <c r="G31" s="43">
        <f t="shared" si="3"/>
        <v>23679.775617094303</v>
      </c>
    </row>
    <row r="32" spans="1:7" ht="20.100000000000001" customHeight="1" x14ac:dyDescent="0.2">
      <c r="A32" s="41">
        <f>AMOSTRA!D26</f>
        <v>355000</v>
      </c>
      <c r="B32" s="42">
        <f>'RESULTADOS DA REGRESSÃO'!B50</f>
        <v>354596.4581010883</v>
      </c>
      <c r="C32" s="42">
        <f t="shared" si="0"/>
        <v>-403.54189891170245</v>
      </c>
      <c r="D32" s="42">
        <f t="shared" si="4"/>
        <v>-153.88234342215583</v>
      </c>
      <c r="E32" s="42">
        <f t="shared" si="1"/>
        <v>-249.65955548954662</v>
      </c>
      <c r="F32" s="42">
        <f t="shared" si="2"/>
        <v>62329.893647238008</v>
      </c>
      <c r="G32" s="43">
        <f t="shared" si="3"/>
        <v>162846.06417726268</v>
      </c>
    </row>
    <row r="33" spans="1:7" ht="20.100000000000001" customHeight="1" x14ac:dyDescent="0.2">
      <c r="A33" s="41">
        <f>AMOSTRA!D27</f>
        <v>356000</v>
      </c>
      <c r="B33" s="42">
        <f>'RESULTADOS DA REGRESSÃO'!B51</f>
        <v>355984.76211492403</v>
      </c>
      <c r="C33" s="42">
        <f t="shared" si="0"/>
        <v>-15.237885075970553</v>
      </c>
      <c r="D33" s="42">
        <f t="shared" si="4"/>
        <v>-403.54189891170245</v>
      </c>
      <c r="E33" s="42">
        <f t="shared" si="1"/>
        <v>388.30401383573189</v>
      </c>
      <c r="F33" s="42">
        <f t="shared" si="2"/>
        <v>150780.00716094027</v>
      </c>
      <c r="G33" s="43">
        <f t="shared" si="3"/>
        <v>232.1931415884861</v>
      </c>
    </row>
    <row r="34" spans="1:7" ht="20.100000000000001" customHeight="1" x14ac:dyDescent="0.2">
      <c r="A34" s="41">
        <f>AMOSTRA!D28</f>
        <v>356000</v>
      </c>
      <c r="B34" s="42">
        <f>'RESULTADOS DA REGRESSÃO'!B52</f>
        <v>356138.12421243917</v>
      </c>
      <c r="C34" s="42">
        <f t="shared" si="0"/>
        <v>138.12421243917197</v>
      </c>
      <c r="D34" s="42">
        <f t="shared" si="4"/>
        <v>-15.237885075970553</v>
      </c>
      <c r="E34" s="42">
        <f t="shared" si="1"/>
        <v>153.36209751514252</v>
      </c>
      <c r="F34" s="42">
        <f t="shared" si="2"/>
        <v>23519.932954244083</v>
      </c>
      <c r="G34" s="43">
        <f t="shared" si="3"/>
        <v>19078.29806194151</v>
      </c>
    </row>
    <row r="35" spans="1:7" ht="20.100000000000001" customHeight="1" x14ac:dyDescent="0.2">
      <c r="A35" s="41">
        <f>AMOSTRA!D29</f>
        <v>357000</v>
      </c>
      <c r="B35" s="42">
        <f>'RESULTADOS DA REGRESSÃO'!B53</f>
        <v>356948.25551419554</v>
      </c>
      <c r="C35" s="42">
        <f t="shared" si="0"/>
        <v>-51.744485804461874</v>
      </c>
      <c r="D35" s="42">
        <f t="shared" si="4"/>
        <v>138.12421243917197</v>
      </c>
      <c r="E35" s="42">
        <f t="shared" si="1"/>
        <v>-189.86869824363384</v>
      </c>
      <c r="F35" s="42">
        <f t="shared" si="2"/>
        <v>36050.122572732085</v>
      </c>
      <c r="G35" s="43">
        <f t="shared" si="3"/>
        <v>2677.4918111681563</v>
      </c>
    </row>
    <row r="36" spans="1:7" ht="20.100000000000001" customHeight="1" x14ac:dyDescent="0.2">
      <c r="A36" s="41">
        <f>AMOSTRA!D30</f>
        <v>358000</v>
      </c>
      <c r="B36" s="42">
        <f>'RESULTADOS DA REGRESSÃO'!B54</f>
        <v>357856.48552394204</v>
      </c>
      <c r="C36" s="42">
        <f t="shared" si="0"/>
        <v>-143.51447605795693</v>
      </c>
      <c r="D36" s="42">
        <f t="shared" si="4"/>
        <v>-51.744485804461874</v>
      </c>
      <c r="E36" s="42">
        <f t="shared" si="1"/>
        <v>-91.769990253495052</v>
      </c>
      <c r="F36" s="42">
        <f t="shared" si="2"/>
        <v>8421.7311111265772</v>
      </c>
      <c r="G36" s="43">
        <f t="shared" si="3"/>
        <v>20596.40483818989</v>
      </c>
    </row>
    <row r="37" spans="1:7" ht="20.100000000000001" customHeight="1" x14ac:dyDescent="0.2">
      <c r="A37" s="41">
        <f>AMOSTRA!D31</f>
        <v>359000</v>
      </c>
      <c r="B37" s="42">
        <f>'RESULTADOS DA REGRESSÃO'!B55</f>
        <v>359505.78098868363</v>
      </c>
      <c r="C37" s="42">
        <f t="shared" si="0"/>
        <v>505.78098868363304</v>
      </c>
      <c r="D37" s="42">
        <f t="shared" si="4"/>
        <v>-143.51447605795693</v>
      </c>
      <c r="E37" s="42">
        <f t="shared" si="1"/>
        <v>649.29546474158997</v>
      </c>
      <c r="F37" s="42">
        <f t="shared" si="2"/>
        <v>421584.60053399729</v>
      </c>
      <c r="G37" s="43">
        <f t="shared" si="3"/>
        <v>255814.40851379334</v>
      </c>
    </row>
    <row r="38" spans="1:7" ht="20.100000000000001" customHeight="1" x14ac:dyDescent="0.2">
      <c r="A38" s="41">
        <f>AMOSTRA!D32</f>
        <v>359000</v>
      </c>
      <c r="B38" s="42">
        <f>'RESULTADOS DA REGRESSÃO'!B56</f>
        <v>359494.15553549374</v>
      </c>
      <c r="C38" s="42">
        <f t="shared" si="0"/>
        <v>494.15553549374454</v>
      </c>
      <c r="D38" s="42">
        <f t="shared" si="4"/>
        <v>505.78098868363304</v>
      </c>
      <c r="E38" s="42">
        <f t="shared" si="1"/>
        <v>-11.625453189888503</v>
      </c>
      <c r="F38" s="42">
        <f t="shared" si="2"/>
        <v>135.15116187028877</v>
      </c>
      <c r="G38" s="43">
        <f t="shared" si="3"/>
        <v>244189.69325910942</v>
      </c>
    </row>
    <row r="39" spans="1:7" ht="20.100000000000001" customHeight="1" x14ac:dyDescent="0.2">
      <c r="A39" s="41">
        <f>AMOSTRA!D33</f>
        <v>361000</v>
      </c>
      <c r="B39" s="42">
        <f>'RESULTADOS DA REGRESSÃO'!B57</f>
        <v>360939.60328853328</v>
      </c>
      <c r="C39" s="42">
        <f t="shared" si="0"/>
        <v>-60.396711466717534</v>
      </c>
      <c r="D39" s="42">
        <f t="shared" si="4"/>
        <v>494.15553549374454</v>
      </c>
      <c r="E39" s="42">
        <f t="shared" si="1"/>
        <v>-554.55224696046207</v>
      </c>
      <c r="F39" s="42">
        <f t="shared" si="2"/>
        <v>307528.19460889732</v>
      </c>
      <c r="G39" s="43">
        <f t="shared" si="3"/>
        <v>3647.7627559939292</v>
      </c>
    </row>
    <row r="40" spans="1:7" ht="20.100000000000001" customHeight="1" x14ac:dyDescent="0.2">
      <c r="A40" s="41">
        <f>AMOSTRA!D34</f>
        <v>374000</v>
      </c>
      <c r="B40" s="42">
        <f>'RESULTADOS DA REGRESSÃO'!B58</f>
        <v>374219.59431391349</v>
      </c>
      <c r="C40" s="42">
        <f t="shared" si="0"/>
        <v>219.59431391349062</v>
      </c>
      <c r="D40" s="42">
        <f t="shared" si="4"/>
        <v>-60.396711466717534</v>
      </c>
      <c r="E40" s="42">
        <f t="shared" si="1"/>
        <v>279.99102538020816</v>
      </c>
      <c r="F40" s="42">
        <f t="shared" si="2"/>
        <v>78394.974293460371</v>
      </c>
      <c r="G40" s="43">
        <f t="shared" si="3"/>
        <v>48221.662703136659</v>
      </c>
    </row>
    <row r="41" spans="1:7" ht="20.100000000000001" customHeight="1" x14ac:dyDescent="0.2">
      <c r="A41" s="41">
        <f>AMOSTRA!D35</f>
        <v>381000</v>
      </c>
      <c r="B41" s="42">
        <f>'RESULTADOS DA REGRESSÃO'!B59</f>
        <v>380934.90669464722</v>
      </c>
      <c r="C41" s="42">
        <f t="shared" si="0"/>
        <v>-65.093305352784228</v>
      </c>
      <c r="D41" s="42">
        <f t="shared" si="4"/>
        <v>219.59431391349062</v>
      </c>
      <c r="E41" s="42">
        <f t="shared" si="1"/>
        <v>-284.68761926627485</v>
      </c>
      <c r="F41" s="42">
        <f t="shared" si="2"/>
        <v>81047.040563499468</v>
      </c>
      <c r="G41" s="43">
        <f t="shared" si="3"/>
        <v>4237.138401750808</v>
      </c>
    </row>
    <row r="42" spans="1:7" ht="20.100000000000001" customHeight="1" x14ac:dyDescent="0.2">
      <c r="A42" s="49">
        <f>AMOSTRA!D36</f>
        <v>392000</v>
      </c>
      <c r="B42" s="42">
        <f>'RESULTADOS DA REGRESSÃO'!B60</f>
        <v>391933.67709466518</v>
      </c>
      <c r="C42" s="42">
        <f t="shared" si="0"/>
        <v>-66.322905334818643</v>
      </c>
      <c r="D42" s="42">
        <f t="shared" si="4"/>
        <v>-65.093305352784228</v>
      </c>
      <c r="E42" s="42">
        <f t="shared" si="1"/>
        <v>-1.229599982034415</v>
      </c>
      <c r="F42" s="42">
        <f t="shared" si="2"/>
        <v>1.5119161158190337</v>
      </c>
      <c r="G42" s="43">
        <f t="shared" si="3"/>
        <v>4398.7277720513148</v>
      </c>
    </row>
    <row r="44" spans="1:7" ht="20.100000000000001" customHeight="1" thickBot="1" x14ac:dyDescent="0.25">
      <c r="E44" s="44" t="s">
        <v>44</v>
      </c>
      <c r="F44" s="44">
        <f>SUM(F13:F42)</f>
        <v>3244347.7389575457</v>
      </c>
      <c r="G44" s="44">
        <f>SUM(G13:G42)</f>
        <v>1849976.171860158</v>
      </c>
    </row>
    <row r="45" spans="1:7" ht="20.100000000000001" customHeight="1" x14ac:dyDescent="0.2">
      <c r="A45" s="45" t="s">
        <v>50</v>
      </c>
      <c r="B45" s="57" t="s">
        <v>55</v>
      </c>
      <c r="C45" s="58"/>
    </row>
    <row r="46" spans="1:7" ht="20.100000000000001" customHeight="1" x14ac:dyDescent="0.2">
      <c r="A46" s="45" t="s">
        <v>51</v>
      </c>
      <c r="B46" s="57" t="s">
        <v>56</v>
      </c>
      <c r="C46" s="58"/>
      <c r="F46" s="45" t="s">
        <v>47</v>
      </c>
      <c r="G46" s="46">
        <f>F44/G44</f>
        <v>1.7537240686161606</v>
      </c>
    </row>
    <row r="47" spans="1:7" ht="20.100000000000001" customHeight="1" x14ac:dyDescent="0.2">
      <c r="A47" s="45" t="s">
        <v>52</v>
      </c>
      <c r="B47" s="57" t="s">
        <v>57</v>
      </c>
      <c r="C47" s="58"/>
      <c r="F47" s="45" t="s">
        <v>48</v>
      </c>
      <c r="G47" s="46">
        <f>4-G49</f>
        <v>2.35019</v>
      </c>
    </row>
    <row r="48" spans="1:7" ht="20.100000000000001" customHeight="1" x14ac:dyDescent="0.2">
      <c r="A48" s="45" t="s">
        <v>53</v>
      </c>
      <c r="B48" s="57" t="s">
        <v>56</v>
      </c>
      <c r="C48" s="58"/>
      <c r="F48" s="45" t="s">
        <v>49</v>
      </c>
      <c r="G48" s="46">
        <f>4-G50</f>
        <v>2.7862</v>
      </c>
    </row>
    <row r="49" spans="1:7" ht="20.100000000000001" customHeight="1" x14ac:dyDescent="0.2">
      <c r="A49" s="45" t="s">
        <v>54</v>
      </c>
      <c r="B49" s="57" t="s">
        <v>58</v>
      </c>
      <c r="C49" s="58"/>
      <c r="F49" s="45" t="s">
        <v>45</v>
      </c>
      <c r="G49" s="47">
        <v>1.64981</v>
      </c>
    </row>
    <row r="50" spans="1:7" ht="20.100000000000001" customHeight="1" x14ac:dyDescent="0.2">
      <c r="F50" s="45" t="s">
        <v>46</v>
      </c>
      <c r="G50" s="46">
        <v>1.2138</v>
      </c>
    </row>
    <row r="53" spans="1:7" ht="20.100000000000001" customHeight="1" x14ac:dyDescent="0.2">
      <c r="E53" s="48" t="s">
        <v>34</v>
      </c>
      <c r="F53" s="68" t="s">
        <v>57</v>
      </c>
      <c r="G53" s="69"/>
    </row>
    <row r="55" spans="1:7" ht="20.100000000000001" customHeight="1" x14ac:dyDescent="0.2">
      <c r="A55" s="59" t="s">
        <v>64</v>
      </c>
      <c r="B55" s="59"/>
      <c r="C55" s="59"/>
      <c r="D55" s="59"/>
      <c r="E55" s="59"/>
      <c r="F55" s="59"/>
      <c r="G55" s="59"/>
    </row>
    <row r="56" spans="1:7" ht="20.100000000000001" customHeight="1" x14ac:dyDescent="0.2">
      <c r="A56" s="50"/>
      <c r="B56" s="50"/>
      <c r="C56" s="50"/>
      <c r="D56" s="50"/>
      <c r="E56" s="50"/>
      <c r="F56" s="50"/>
      <c r="G56" s="50"/>
    </row>
    <row r="57" spans="1:7" ht="20.100000000000001" customHeight="1" x14ac:dyDescent="0.2">
      <c r="A57" s="50"/>
      <c r="B57" s="50"/>
      <c r="C57" s="50"/>
      <c r="D57" s="50"/>
      <c r="E57" s="50"/>
      <c r="F57" s="50"/>
      <c r="G57" s="50"/>
    </row>
    <row r="58" spans="1:7" ht="20.100000000000001" customHeight="1" x14ac:dyDescent="0.2">
      <c r="A58" s="50" t="s">
        <v>66</v>
      </c>
      <c r="B58" s="50"/>
      <c r="C58" s="50"/>
      <c r="D58" s="50"/>
      <c r="E58" s="50"/>
      <c r="F58" s="50"/>
      <c r="G58" s="50"/>
    </row>
    <row r="59" spans="1:7" ht="20.100000000000001" customHeight="1" x14ac:dyDescent="0.2">
      <c r="A59" s="59" t="s">
        <v>65</v>
      </c>
      <c r="B59" s="59"/>
      <c r="C59" s="59"/>
      <c r="D59" s="59"/>
      <c r="E59" s="59"/>
      <c r="F59" s="59"/>
      <c r="G59" s="59"/>
    </row>
    <row r="60" spans="1:7" ht="20.100000000000001" customHeight="1" x14ac:dyDescent="0.2">
      <c r="A60" s="59" t="s">
        <v>62</v>
      </c>
      <c r="B60" s="59"/>
      <c r="C60" s="59"/>
      <c r="D60" s="59"/>
      <c r="E60" s="59"/>
      <c r="F60" s="59"/>
      <c r="G60" s="59"/>
    </row>
  </sheetData>
  <sheetProtection algorithmName="SHA-512" hashValue="cD9bHfscBgDPDLGu4GRTypoGQnnLYbnDvA7p+xSPlt+yZHx9dF14xBS25VLEeiXKrGnb3i7NEJw/NjF263ZLJw==" saltValue="yeJX9HQEz3B9vZwCGGV8OQ==" spinCount="100000" sheet="1" objects="1" scenarios="1"/>
  <sortState xmlns:xlrd2="http://schemas.microsoft.com/office/spreadsheetml/2017/richdata2" ref="A14:A42">
    <sortCondition ref="A13:A42"/>
  </sortState>
  <mergeCells count="18">
    <mergeCell ref="A5:G6"/>
    <mergeCell ref="A1:O1"/>
    <mergeCell ref="B45:C45"/>
    <mergeCell ref="C10:D10"/>
    <mergeCell ref="E10:F10"/>
    <mergeCell ref="A9:G9"/>
    <mergeCell ref="B10:B12"/>
    <mergeCell ref="A10:A12"/>
    <mergeCell ref="A3:O3"/>
    <mergeCell ref="G10:G12"/>
    <mergeCell ref="B46:C46"/>
    <mergeCell ref="B47:C47"/>
    <mergeCell ref="B48:C48"/>
    <mergeCell ref="A60:G60"/>
    <mergeCell ref="B49:C49"/>
    <mergeCell ref="F53:G53"/>
    <mergeCell ref="A55:G55"/>
    <mergeCell ref="A59:G59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AMOSTRA</vt:lpstr>
      <vt:lpstr>RESULTADOS DA REGRESSÃO</vt:lpstr>
      <vt:lpstr>AUTOCORRELAÇÃO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Avaliação de imóvel urbano por modelo de regressão linear múltipla</dc:title>
  <dc:creator>Samuel Jesus de Oliveira</dc:creator>
  <cp:lastModifiedBy>Samuel Jesus de Oliveira</cp:lastModifiedBy>
  <dcterms:created xsi:type="dcterms:W3CDTF">2020-02-17T04:32:26Z</dcterms:created>
  <dcterms:modified xsi:type="dcterms:W3CDTF">2022-11-01T14:15:33Z</dcterms:modified>
</cp:coreProperties>
</file>