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Homogeneização\Exemplo para o site\Terreno\"/>
    </mc:Choice>
  </mc:AlternateContent>
  <xr:revisionPtr revIDLastSave="0" documentId="13_ncr:1_{1748A423-B5A3-4632-ABA5-BBE119371D5D}" xr6:coauthVersionLast="47" xr6:coauthVersionMax="47" xr10:uidLastSave="{00000000-0000-0000-0000-000000000000}"/>
  <bookViews>
    <workbookView xWindow="-120" yWindow="-120" windowWidth="29040" windowHeight="15840" tabRatio="854" xr2:uid="{6508EFDF-4289-4AD2-884C-3D616334D4BC}"/>
  </bookViews>
  <sheets>
    <sheet name="SANEAMENT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E7" i="4" l="1"/>
  <c r="B52" i="4" l="1"/>
  <c r="B51" i="4"/>
  <c r="E8" i="4"/>
  <c r="E9" i="4"/>
  <c r="E10" i="4"/>
  <c r="E11" i="4"/>
  <c r="E12" i="4"/>
  <c r="E13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2" i="4" l="1"/>
  <c r="E53" i="4" s="1"/>
  <c r="E51" i="4"/>
  <c r="U11" i="4" l="1"/>
  <c r="U15" i="4"/>
  <c r="U19" i="4"/>
  <c r="U23" i="4"/>
  <c r="U27" i="4"/>
  <c r="U31" i="4"/>
  <c r="U35" i="4"/>
  <c r="U39" i="4"/>
  <c r="U43" i="4"/>
  <c r="U47" i="4"/>
  <c r="U9" i="4"/>
  <c r="U13" i="4"/>
  <c r="U25" i="4"/>
  <c r="U37" i="4"/>
  <c r="U49" i="4"/>
  <c r="U14" i="4"/>
  <c r="U22" i="4"/>
  <c r="U30" i="4"/>
  <c r="U38" i="4"/>
  <c r="U46" i="4"/>
  <c r="U12" i="4"/>
  <c r="U16" i="4"/>
  <c r="U20" i="4"/>
  <c r="U24" i="4"/>
  <c r="U28" i="4"/>
  <c r="U32" i="4"/>
  <c r="U36" i="4"/>
  <c r="U40" i="4"/>
  <c r="U44" i="4"/>
  <c r="U48" i="4"/>
  <c r="U17" i="4"/>
  <c r="U21" i="4"/>
  <c r="U29" i="4"/>
  <c r="U33" i="4"/>
  <c r="U41" i="4"/>
  <c r="U45" i="4"/>
  <c r="U10" i="4"/>
  <c r="U18" i="4"/>
  <c r="U26" i="4"/>
  <c r="U34" i="4"/>
  <c r="U42" i="4"/>
  <c r="U50" i="4"/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7" i="4"/>
  <c r="H13" i="4" l="1"/>
  <c r="H14" i="4"/>
  <c r="H8" i="4"/>
  <c r="H10" i="4" l="1"/>
  <c r="H11" i="4"/>
  <c r="B53" i="4"/>
  <c r="W10" i="4" l="1"/>
  <c r="W12" i="4"/>
  <c r="W14" i="4"/>
  <c r="W16" i="4"/>
  <c r="W18" i="4"/>
  <c r="W20" i="4"/>
  <c r="W22" i="4"/>
  <c r="W24" i="4"/>
  <c r="W26" i="4"/>
  <c r="W28" i="4"/>
  <c r="W30" i="4"/>
  <c r="W32" i="4"/>
  <c r="W34" i="4"/>
  <c r="W36" i="4"/>
  <c r="W38" i="4"/>
  <c r="W40" i="4"/>
  <c r="W42" i="4"/>
  <c r="W44" i="4"/>
  <c r="W46" i="4"/>
  <c r="W48" i="4"/>
  <c r="W50" i="4"/>
  <c r="W13" i="4"/>
  <c r="W19" i="4"/>
  <c r="W25" i="4"/>
  <c r="W31" i="4"/>
  <c r="W39" i="4"/>
  <c r="W45" i="4"/>
  <c r="W9" i="4"/>
  <c r="W11" i="4"/>
  <c r="W15" i="4"/>
  <c r="W17" i="4"/>
  <c r="W21" i="4"/>
  <c r="W23" i="4"/>
  <c r="W27" i="4"/>
  <c r="W29" i="4"/>
  <c r="W33" i="4"/>
  <c r="W35" i="4"/>
  <c r="W37" i="4"/>
  <c r="W41" i="4"/>
  <c r="W43" i="4"/>
  <c r="W47" i="4"/>
  <c r="W49" i="4"/>
  <c r="V12" i="4"/>
  <c r="V20" i="4"/>
  <c r="V26" i="4"/>
  <c r="V34" i="4"/>
  <c r="V44" i="4"/>
  <c r="V50" i="4"/>
  <c r="V11" i="4"/>
  <c r="V13" i="4"/>
  <c r="V15" i="4"/>
  <c r="V17" i="4"/>
  <c r="V19" i="4"/>
  <c r="V21" i="4"/>
  <c r="V23" i="4"/>
  <c r="V25" i="4"/>
  <c r="V27" i="4"/>
  <c r="V29" i="4"/>
  <c r="V31" i="4"/>
  <c r="V33" i="4"/>
  <c r="V35" i="4"/>
  <c r="V37" i="4"/>
  <c r="V39" i="4"/>
  <c r="V41" i="4"/>
  <c r="V43" i="4"/>
  <c r="V45" i="4"/>
  <c r="V47" i="4"/>
  <c r="V49" i="4"/>
  <c r="V9" i="4"/>
  <c r="V10" i="4"/>
  <c r="V14" i="4"/>
  <c r="V16" i="4"/>
  <c r="V18" i="4"/>
  <c r="V22" i="4"/>
  <c r="V24" i="4"/>
  <c r="V28" i="4"/>
  <c r="V30" i="4"/>
  <c r="V32" i="4"/>
  <c r="V36" i="4"/>
  <c r="V38" i="4"/>
  <c r="V40" i="4"/>
  <c r="V42" i="4"/>
  <c r="V46" i="4"/>
  <c r="V48" i="4"/>
  <c r="H16" i="4" a="1"/>
  <c r="H16" i="4" s="1"/>
  <c r="H1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<sst xmlns="http://schemas.openxmlformats.org/spreadsheetml/2006/main" count="16" uniqueCount="15">
  <si>
    <t>Valor unitário homogeneizado</t>
  </si>
  <si>
    <t>Média</t>
  </si>
  <si>
    <t>Desvio-padrão</t>
  </si>
  <si>
    <t>Item da amostra</t>
  </si>
  <si>
    <t>CV</t>
  </si>
  <si>
    <t>Item</t>
  </si>
  <si>
    <t>Vu ( R$/m² )</t>
  </si>
  <si>
    <t>Limite superior</t>
  </si>
  <si>
    <t>Limite inferior</t>
  </si>
  <si>
    <t>Mínimo</t>
  </si>
  <si>
    <t>Máximo</t>
  </si>
  <si>
    <t>Intervalo</t>
  </si>
  <si>
    <t>Excluir</t>
  </si>
  <si>
    <t>Saneamento</t>
  </si>
  <si>
    <t>SANEAMENTO PELO INTERVALO DE 30% (TRINTA POR CENTO) EM TORNO DA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</si>
</sst>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9" x14ac:knownFonts="1">
    <font>
      <sz val="11"/>
      <color theme="1"/>
      <name val="Arial Nova"/>
      <family val="2"/>
    </font>
    <font>
      <b/>
      <sz val="20"/>
      <color rgb="FFFEFEFE"/>
      <name val="Montserrat"/>
    </font>
    <font>
      <sz val="11"/>
      <color theme="1"/>
      <name val="Arial Nova"/>
      <family val="2"/>
    </font>
    <font>
      <sz val="11"/>
      <color rgb="FF111111"/>
      <name val="Latha"/>
      <family val="2"/>
    </font>
    <font>
      <sz val="12"/>
      <color rgb="FF111111"/>
      <name val="Latha"/>
      <family val="2"/>
    </font>
    <font>
      <b/>
      <sz val="11"/>
      <color rgb="FF111111"/>
      <name val="Latha"/>
      <family val="2"/>
    </font>
    <font>
      <i/>
      <sz val="12"/>
      <color rgb="FF111111"/>
      <name val="Latha"/>
      <family val="2"/>
    </font>
    <font>
      <sz val="12"/>
      <color theme="0"/>
      <name val="Latha"/>
      <family val="2"/>
    </font>
    <font>
      <sz val="11"/>
      <color theme="0"/>
      <name val="Latha"/>
      <family val="2"/>
    </font>
  </fonts>
  <fills count="5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624F48"/>
      </bottom>
      <diagonal/>
    </border>
  </borders>
  <cellStyleXfs count="2">
    <xf numFmtId="164" fontId="0" fillId="0" borderId="0">
      <alignment horizontal="justify" vertical="center"/>
    </xf>
    <xf numFmtId="9" fontId="2" fillId="0" borderId="0" applyFont="0" applyFill="0" applyBorder="0" applyAlignment="0" applyProtection="0"/>
  </cellStyleXfs>
  <cellXfs count="36">
    <xf numFmtId="164" fontId="0" fillId="0" borderId="0" xfId="0">
      <alignment horizontal="justify" vertical="center"/>
    </xf>
    <xf numFmtId="164" fontId="4" fillId="0" borderId="0" xfId="0" applyNumberFormat="1" applyFont="1" applyAlignment="1" applyProtection="1">
      <alignment horizontal="right" vertical="center" wrapText="1" readingOrder="1"/>
      <protection hidden="1"/>
    </xf>
    <xf numFmtId="164" fontId="3" fillId="0" borderId="0" xfId="0" applyNumberFormat="1" applyFont="1" applyAlignment="1" applyProtection="1">
      <alignment horizontal="right" vertical="center" wrapText="1" readingOrder="1"/>
      <protection hidden="1"/>
    </xf>
    <xf numFmtId="164" fontId="3" fillId="0" borderId="0" xfId="0" applyNumberFormat="1" applyFont="1" applyAlignment="1" applyProtection="1">
      <alignment horizontal="center" vertical="center" wrapText="1" readingOrder="1"/>
      <protection hidden="1"/>
    </xf>
    <xf numFmtId="164" fontId="3" fillId="0" borderId="0" xfId="0" applyNumberFormat="1" applyFont="1" applyBorder="1" applyAlignment="1" applyProtection="1">
      <alignment horizontal="right" vertical="center" wrapText="1" indent="2" readingOrder="1"/>
      <protection locked="0"/>
    </xf>
    <xf numFmtId="164" fontId="7" fillId="0" borderId="0" xfId="0" applyNumberFormat="1" applyFont="1" applyAlignment="1" applyProtection="1">
      <alignment horizontal="right" vertical="center" wrapText="1" readingOrder="1"/>
      <protection hidden="1"/>
    </xf>
    <xf numFmtId="164" fontId="8" fillId="0" borderId="0" xfId="0" applyNumberFormat="1" applyFont="1" applyAlignment="1" applyProtection="1">
      <alignment horizontal="right" vertical="center" wrapText="1" readingOrder="1"/>
      <protection hidden="1"/>
    </xf>
    <xf numFmtId="165" fontId="7" fillId="0" borderId="0" xfId="0" applyNumberFormat="1" applyFont="1" applyAlignment="1" applyProtection="1">
      <alignment horizontal="right" vertical="center" wrapText="1" readingOrder="1"/>
      <protection hidden="1"/>
    </xf>
    <xf numFmtId="165" fontId="3" fillId="0" borderId="0" xfId="0" applyNumberFormat="1" applyFont="1" applyBorder="1" applyAlignment="1" applyProtection="1">
      <alignment horizontal="right" vertical="center" wrapText="1" indent="2" readingOrder="1"/>
      <protection locked="0"/>
    </xf>
    <xf numFmtId="164" fontId="3" fillId="0" borderId="0" xfId="0" applyNumberFormat="1" applyFont="1" applyAlignment="1" applyProtection="1">
      <alignment horizontal="right" vertical="center" wrapText="1" readingOrder="1"/>
      <protection locked="0"/>
    </xf>
    <xf numFmtId="164" fontId="4" fillId="0" borderId="0" xfId="0" applyNumberFormat="1" applyFont="1" applyAlignment="1" applyProtection="1">
      <alignment horizontal="right" vertical="center" wrapText="1" readingOrder="1"/>
      <protection locked="0"/>
    </xf>
    <xf numFmtId="165" fontId="3" fillId="4" borderId="0" xfId="0" applyNumberFormat="1" applyFont="1" applyFill="1" applyBorder="1" applyAlignment="1" applyProtection="1">
      <alignment horizontal="right" vertical="center" wrapText="1" indent="2" readingOrder="1"/>
      <protection locked="0"/>
    </xf>
    <xf numFmtId="164" fontId="3" fillId="4" borderId="0" xfId="0" applyNumberFormat="1" applyFont="1" applyFill="1" applyBorder="1" applyAlignment="1" applyProtection="1">
      <alignment horizontal="right" vertical="center" wrapText="1" indent="2" readingOrder="1"/>
      <protection locked="0"/>
    </xf>
    <xf numFmtId="165" fontId="3" fillId="4" borderId="1" xfId="0" applyNumberFormat="1" applyFont="1" applyFill="1" applyBorder="1" applyAlignment="1" applyProtection="1">
      <alignment horizontal="right" vertical="center" wrapText="1" indent="2" readingOrder="1"/>
      <protection locked="0"/>
    </xf>
    <xf numFmtId="164" fontId="3" fillId="4" borderId="1" xfId="0" applyNumberFormat="1" applyFont="1" applyFill="1" applyBorder="1" applyAlignment="1" applyProtection="1">
      <alignment horizontal="right" vertical="center" wrapText="1" indent="2" readingOrder="1"/>
      <protection locked="0"/>
    </xf>
    <xf numFmtId="9" fontId="5" fillId="3" borderId="2" xfId="1" applyFont="1" applyFill="1" applyBorder="1" applyAlignment="1" applyProtection="1">
      <alignment horizontal="center" vertical="center" wrapText="1" readingOrder="1"/>
      <protection locked="0"/>
    </xf>
    <xf numFmtId="164" fontId="8" fillId="0" borderId="0" xfId="0" applyNumberFormat="1" applyFont="1" applyAlignment="1" applyProtection="1">
      <alignment horizontal="center" vertical="center" wrapText="1" readingOrder="1"/>
      <protection hidden="1"/>
    </xf>
    <xf numFmtId="164" fontId="1" fillId="2" borderId="0" xfId="0" applyNumberFormat="1" applyFont="1" applyFill="1" applyAlignment="1" applyProtection="1">
      <alignment vertical="center" wrapText="1" readingOrder="1"/>
      <protection locked="0"/>
    </xf>
    <xf numFmtId="164" fontId="1" fillId="0" borderId="0" xfId="0" applyNumberFormat="1" applyFont="1" applyFill="1" applyAlignment="1" applyProtection="1">
      <alignment vertical="center" wrapText="1" readingOrder="1"/>
      <protection locked="0"/>
    </xf>
    <xf numFmtId="164" fontId="1" fillId="2" borderId="0" xfId="0" applyNumberFormat="1" applyFont="1" applyFill="1" applyAlignment="1" applyProtection="1">
      <alignment vertical="center" wrapText="1" readingOrder="1"/>
      <protection locked="0"/>
    </xf>
    <xf numFmtId="164" fontId="3" fillId="0" borderId="0" xfId="0" applyNumberFormat="1" applyFont="1" applyBorder="1" applyAlignment="1" applyProtection="1">
      <alignment horizontal="right" vertical="center" wrapText="1" readingOrder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Border="1" applyAlignment="1" applyProtection="1">
      <alignment horizontal="left" vertical="center" wrapText="1" indent="2" readingOrder="1"/>
      <protection locked="0"/>
    </xf>
    <xf numFmtId="164" fontId="5" fillId="0" borderId="0" xfId="0" applyNumberFormat="1" applyFont="1" applyAlignment="1" applyProtection="1">
      <alignment horizontal="right" vertical="center" wrapText="1" readingOrder="1"/>
      <protection locked="0"/>
    </xf>
    <xf numFmtId="165" fontId="5" fillId="0" borderId="0" xfId="0" applyNumberFormat="1" applyFont="1" applyBorder="1" applyAlignment="1" applyProtection="1">
      <alignment horizontal="left" vertical="center" wrapText="1" indent="2" readingOrder="1"/>
      <protection locked="0"/>
    </xf>
    <xf numFmtId="165" fontId="3" fillId="0" borderId="0" xfId="0" applyNumberFormat="1" applyFont="1" applyBorder="1" applyAlignment="1" applyProtection="1">
      <alignment horizontal="left" vertical="center" wrapText="1" indent="2" readingOrder="1"/>
      <protection locked="0"/>
    </xf>
    <xf numFmtId="165" fontId="5" fillId="4" borderId="2" xfId="0" applyNumberFormat="1" applyFont="1" applyFill="1" applyBorder="1" applyAlignment="1" applyProtection="1">
      <alignment horizontal="left" vertical="center" wrapText="1" indent="2" readingOrder="1"/>
      <protection locked="0"/>
    </xf>
    <xf numFmtId="165" fontId="3" fillId="4" borderId="2" xfId="0" applyNumberFormat="1" applyFont="1" applyFill="1" applyBorder="1" applyAlignment="1" applyProtection="1">
      <alignment horizontal="left" vertical="center" wrapText="1" indent="2" readingOrder="1"/>
      <protection locked="0"/>
    </xf>
    <xf numFmtId="164" fontId="4" fillId="0" borderId="0" xfId="0" applyNumberFormat="1" applyFont="1" applyBorder="1" applyAlignment="1" applyProtection="1">
      <alignment horizontal="right" vertical="center" wrapText="1" readingOrder="1"/>
      <protection locked="0"/>
    </xf>
    <xf numFmtId="164" fontId="6" fillId="4" borderId="0" xfId="0" applyNumberFormat="1" applyFont="1" applyFill="1" applyBorder="1" applyAlignment="1" applyProtection="1">
      <alignment vertical="center" wrapText="1" readingOrder="1"/>
      <protection locked="0"/>
    </xf>
    <xf numFmtId="164" fontId="4" fillId="4" borderId="0" xfId="0" applyNumberFormat="1" applyFont="1" applyFill="1" applyBorder="1" applyAlignment="1" applyProtection="1">
      <alignment horizontal="right" vertical="center" wrapText="1" indent="2" readingOrder="1"/>
      <protection locked="0"/>
    </xf>
    <xf numFmtId="164" fontId="6" fillId="0" borderId="0" xfId="0" applyNumberFormat="1" applyFont="1" applyBorder="1" applyAlignment="1" applyProtection="1">
      <alignment vertical="center" wrapText="1" readingOrder="1"/>
      <protection locked="0"/>
    </xf>
    <xf numFmtId="164" fontId="4" fillId="0" borderId="0" xfId="0" applyNumberFormat="1" applyFont="1" applyBorder="1" applyAlignment="1" applyProtection="1">
      <alignment horizontal="right" vertical="center" wrapText="1" indent="2" readingOrder="1"/>
      <protection locked="0"/>
    </xf>
    <xf numFmtId="10" fontId="6" fillId="4" borderId="2" xfId="1" applyNumberFormat="1" applyFont="1" applyFill="1" applyBorder="1" applyAlignment="1" applyProtection="1">
      <alignment vertical="center" wrapText="1" readingOrder="1"/>
      <protection locked="0"/>
    </xf>
    <xf numFmtId="10" fontId="4" fillId="4" borderId="2" xfId="1" applyNumberFormat="1" applyFont="1" applyFill="1" applyBorder="1" applyAlignment="1" applyProtection="1">
      <alignment horizontal="right" vertical="center" wrapText="1" indent="2" readingOrder="1"/>
      <protection locked="0"/>
    </xf>
  </cellXfs>
  <cellStyles count="2">
    <cellStyle name="Normal" xfId="0" builtinId="0" customBuiltin="1"/>
    <cellStyle name="Porcentagem" xfId="1" builtinId="5"/>
  </cellStyles>
  <dxfs count="18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3E9E0"/>
      <color rgb="FFEBE3D6"/>
      <color rgb="FF111111"/>
      <color rgb="FFFEFEFE"/>
      <color rgb="FF4E4A49"/>
      <color rgb="FF50504E"/>
      <color rgb="FF624F48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 sz="1200" b="1"/>
              <a:t>Dispersão</a:t>
            </a:r>
            <a:r>
              <a:rPr lang="en-US" sz="1200" b="1" baseline="0"/>
              <a:t> dos dados após o saneamento</a:t>
            </a:r>
            <a:br>
              <a:rPr lang="en-US" sz="1200" b="1" baseline="0"/>
            </a:br>
            <a:r>
              <a:rPr lang="en-US" sz="1200" b="0" i="1" baseline="0"/>
              <a:t>intervalo em torno da média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2206687242798352E-2"/>
          <c:y val="6.7645216049382714E-2"/>
          <c:w val="0.91791995884773658"/>
          <c:h val="0.82794243827160496"/>
        </c:manualLayout>
      </c:layout>
      <c:lineChart>
        <c:grouping val="standard"/>
        <c:varyColors val="0"/>
        <c:ser>
          <c:idx val="1"/>
          <c:order val="1"/>
          <c:tx>
            <c:strRef>
              <c:f>SANEAMENTO!$G$8</c:f>
              <c:strCache>
                <c:ptCount val="1"/>
                <c:pt idx="0">
                  <c:v>Média</c:v>
                </c:pt>
              </c:strCache>
            </c:strRef>
          </c:tx>
          <c:spPr>
            <a:ln w="31750" cap="sq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SANEAMENTO!$D$7:$D$48</c:f>
              <c:numCache>
                <c:formatCode>#,##0_ ;[Red]\-#,##0\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SANEAMENTO!$U$9:$U$50</c:f>
              <c:numCache>
                <c:formatCode>#,##0.00_ ;[Red]\-#,##0.00\ </c:formatCode>
                <c:ptCount val="42"/>
                <c:pt idx="0">
                  <c:v>121.48537159640821</c:v>
                </c:pt>
                <c:pt idx="1">
                  <c:v>121.48537159640821</c:v>
                </c:pt>
                <c:pt idx="2">
                  <c:v>121.48537159640821</c:v>
                </c:pt>
                <c:pt idx="3">
                  <c:v>121.48537159640821</c:v>
                </c:pt>
                <c:pt idx="4">
                  <c:v>121.48537159640821</c:v>
                </c:pt>
                <c:pt idx="5">
                  <c:v>121.48537159640821</c:v>
                </c:pt>
                <c:pt idx="6">
                  <c:v>121.48537159640821</c:v>
                </c:pt>
                <c:pt idx="7">
                  <c:v>121.48537159640821</c:v>
                </c:pt>
                <c:pt idx="8">
                  <c:v>121.48537159640821</c:v>
                </c:pt>
                <c:pt idx="9">
                  <c:v>121.48537159640821</c:v>
                </c:pt>
                <c:pt idx="10">
                  <c:v>121.48537159640821</c:v>
                </c:pt>
                <c:pt idx="11">
                  <c:v>121.48537159640821</c:v>
                </c:pt>
                <c:pt idx="12">
                  <c:v>121.48537159640821</c:v>
                </c:pt>
                <c:pt idx="13">
                  <c:v>121.48537159640821</c:v>
                </c:pt>
                <c:pt idx="14">
                  <c:v>121.48537159640821</c:v>
                </c:pt>
                <c:pt idx="15">
                  <c:v>121.48537159640821</c:v>
                </c:pt>
                <c:pt idx="16">
                  <c:v>121.48537159640821</c:v>
                </c:pt>
                <c:pt idx="17">
                  <c:v>121.48537159640821</c:v>
                </c:pt>
                <c:pt idx="18">
                  <c:v>121.48537159640821</c:v>
                </c:pt>
                <c:pt idx="19">
                  <c:v>121.48537159640821</c:v>
                </c:pt>
                <c:pt idx="20">
                  <c:v>121.48537159640821</c:v>
                </c:pt>
                <c:pt idx="21">
                  <c:v>121.48537159640821</c:v>
                </c:pt>
                <c:pt idx="22">
                  <c:v>121.48537159640821</c:v>
                </c:pt>
                <c:pt idx="23">
                  <c:v>121.48537159640821</c:v>
                </c:pt>
                <c:pt idx="24">
                  <c:v>121.48537159640821</c:v>
                </c:pt>
                <c:pt idx="25">
                  <c:v>121.48537159640821</c:v>
                </c:pt>
                <c:pt idx="26">
                  <c:v>121.48537159640821</c:v>
                </c:pt>
                <c:pt idx="27">
                  <c:v>121.48537159640821</c:v>
                </c:pt>
                <c:pt idx="28">
                  <c:v>121.48537159640821</c:v>
                </c:pt>
                <c:pt idx="29">
                  <c:v>121.48537159640821</c:v>
                </c:pt>
                <c:pt idx="30">
                  <c:v>121.48537159640821</c:v>
                </c:pt>
                <c:pt idx="31">
                  <c:v>121.48537159640821</c:v>
                </c:pt>
                <c:pt idx="32">
                  <c:v>121.48537159640821</c:v>
                </c:pt>
                <c:pt idx="33">
                  <c:v>121.48537159640821</c:v>
                </c:pt>
                <c:pt idx="34">
                  <c:v>121.48537159640821</c:v>
                </c:pt>
                <c:pt idx="35">
                  <c:v>121.48537159640821</c:v>
                </c:pt>
                <c:pt idx="36">
                  <c:v>121.48537159640821</c:v>
                </c:pt>
                <c:pt idx="37">
                  <c:v>121.48537159640821</c:v>
                </c:pt>
                <c:pt idx="38">
                  <c:v>121.48537159640821</c:v>
                </c:pt>
                <c:pt idx="39">
                  <c:v>121.48537159640821</c:v>
                </c:pt>
                <c:pt idx="40">
                  <c:v>121.48537159640821</c:v>
                </c:pt>
                <c:pt idx="41">
                  <c:v>121.48537159640821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0-49E4-B09A-A1826078ED06}"/>
            </c:ext>
          </c:extLst>
        </c:ser>
        <c:ser>
          <c:idx val="2"/>
          <c:order val="2"/>
          <c:tx>
            <c:strRef>
              <c:f>SANEAMENTO!$G$10</c:f>
              <c:strCache>
                <c:ptCount val="1"/>
                <c:pt idx="0">
                  <c:v>Limite inferior</c:v>
                </c:pt>
              </c:strCache>
            </c:strRef>
          </c:tx>
          <c:spPr>
            <a:ln w="31750" cap="sq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SANEAMENTO!$D$7:$D$48</c:f>
              <c:numCache>
                <c:formatCode>#,##0_ ;[Red]\-#,##0\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SANEAMENTO!$V$9:$V$50</c:f>
              <c:numCache>
                <c:formatCode>#,##0.00_ ;[Red]\-#,##0.00\ </c:formatCode>
                <c:ptCount val="42"/>
                <c:pt idx="0">
                  <c:v>85.039760117485741</c:v>
                </c:pt>
                <c:pt idx="1">
                  <c:v>85.039760117485741</c:v>
                </c:pt>
                <c:pt idx="2">
                  <c:v>85.039760117485741</c:v>
                </c:pt>
                <c:pt idx="3">
                  <c:v>85.039760117485741</c:v>
                </c:pt>
                <c:pt idx="4">
                  <c:v>85.039760117485741</c:v>
                </c:pt>
                <c:pt idx="5">
                  <c:v>85.039760117485741</c:v>
                </c:pt>
                <c:pt idx="6">
                  <c:v>85.039760117485741</c:v>
                </c:pt>
                <c:pt idx="7">
                  <c:v>85.039760117485741</c:v>
                </c:pt>
                <c:pt idx="8">
                  <c:v>85.039760117485741</c:v>
                </c:pt>
                <c:pt idx="9">
                  <c:v>85.039760117485741</c:v>
                </c:pt>
                <c:pt idx="10">
                  <c:v>85.039760117485741</c:v>
                </c:pt>
                <c:pt idx="11">
                  <c:v>85.039760117485741</c:v>
                </c:pt>
                <c:pt idx="12">
                  <c:v>85.039760117485741</c:v>
                </c:pt>
                <c:pt idx="13">
                  <c:v>85.039760117485741</c:v>
                </c:pt>
                <c:pt idx="14">
                  <c:v>85.039760117485741</c:v>
                </c:pt>
                <c:pt idx="15">
                  <c:v>85.039760117485741</c:v>
                </c:pt>
                <c:pt idx="16">
                  <c:v>85.039760117485741</c:v>
                </c:pt>
                <c:pt idx="17">
                  <c:v>85.039760117485741</c:v>
                </c:pt>
                <c:pt idx="18">
                  <c:v>85.039760117485741</c:v>
                </c:pt>
                <c:pt idx="19">
                  <c:v>85.039760117485741</c:v>
                </c:pt>
                <c:pt idx="20">
                  <c:v>85.039760117485741</c:v>
                </c:pt>
                <c:pt idx="21">
                  <c:v>85.039760117485741</c:v>
                </c:pt>
                <c:pt idx="22">
                  <c:v>85.039760117485741</c:v>
                </c:pt>
                <c:pt idx="23">
                  <c:v>85.039760117485741</c:v>
                </c:pt>
                <c:pt idx="24">
                  <c:v>85.039760117485741</c:v>
                </c:pt>
                <c:pt idx="25">
                  <c:v>85.039760117485741</c:v>
                </c:pt>
                <c:pt idx="26">
                  <c:v>85.039760117485741</c:v>
                </c:pt>
                <c:pt idx="27">
                  <c:v>85.039760117485741</c:v>
                </c:pt>
                <c:pt idx="28">
                  <c:v>85.039760117485741</c:v>
                </c:pt>
                <c:pt idx="29">
                  <c:v>85.039760117485741</c:v>
                </c:pt>
                <c:pt idx="30">
                  <c:v>85.039760117485741</c:v>
                </c:pt>
                <c:pt idx="31">
                  <c:v>85.039760117485741</c:v>
                </c:pt>
                <c:pt idx="32">
                  <c:v>85.039760117485741</c:v>
                </c:pt>
                <c:pt idx="33">
                  <c:v>85.039760117485741</c:v>
                </c:pt>
                <c:pt idx="34">
                  <c:v>85.039760117485741</c:v>
                </c:pt>
                <c:pt idx="35">
                  <c:v>85.039760117485741</c:v>
                </c:pt>
                <c:pt idx="36">
                  <c:v>85.039760117485741</c:v>
                </c:pt>
                <c:pt idx="37">
                  <c:v>85.039760117485741</c:v>
                </c:pt>
                <c:pt idx="38">
                  <c:v>85.039760117485741</c:v>
                </c:pt>
                <c:pt idx="39">
                  <c:v>85.039760117485741</c:v>
                </c:pt>
                <c:pt idx="40">
                  <c:v>85.039760117485741</c:v>
                </c:pt>
                <c:pt idx="41">
                  <c:v>85.039760117485741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0-49E4-B09A-A1826078ED06}"/>
            </c:ext>
          </c:extLst>
        </c:ser>
        <c:ser>
          <c:idx val="3"/>
          <c:order val="3"/>
          <c:tx>
            <c:strRef>
              <c:f>SANEAMENTO!$G$11</c:f>
              <c:strCache>
                <c:ptCount val="1"/>
                <c:pt idx="0">
                  <c:v>Limite superior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SANEAMENTO!$D$7:$D$48</c:f>
              <c:numCache>
                <c:formatCode>#,##0_ ;[Red]\-#,##0\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SANEAMENTO!$W$9:$W$50</c:f>
              <c:numCache>
                <c:formatCode>#,##0.00_ ;[Red]\-#,##0.00\ </c:formatCode>
                <c:ptCount val="42"/>
                <c:pt idx="0">
                  <c:v>157.93098307533069</c:v>
                </c:pt>
                <c:pt idx="1">
                  <c:v>157.93098307533069</c:v>
                </c:pt>
                <c:pt idx="2">
                  <c:v>157.93098307533069</c:v>
                </c:pt>
                <c:pt idx="3">
                  <c:v>157.93098307533069</c:v>
                </c:pt>
                <c:pt idx="4">
                  <c:v>157.93098307533069</c:v>
                </c:pt>
                <c:pt idx="5">
                  <c:v>157.93098307533069</c:v>
                </c:pt>
                <c:pt idx="6">
                  <c:v>157.93098307533069</c:v>
                </c:pt>
                <c:pt idx="7">
                  <c:v>157.93098307533069</c:v>
                </c:pt>
                <c:pt idx="8">
                  <c:v>157.93098307533069</c:v>
                </c:pt>
                <c:pt idx="9">
                  <c:v>157.93098307533069</c:v>
                </c:pt>
                <c:pt idx="10">
                  <c:v>157.93098307533069</c:v>
                </c:pt>
                <c:pt idx="11">
                  <c:v>157.93098307533069</c:v>
                </c:pt>
                <c:pt idx="12">
                  <c:v>157.93098307533069</c:v>
                </c:pt>
                <c:pt idx="13">
                  <c:v>157.93098307533069</c:v>
                </c:pt>
                <c:pt idx="14">
                  <c:v>157.93098307533069</c:v>
                </c:pt>
                <c:pt idx="15">
                  <c:v>157.93098307533069</c:v>
                </c:pt>
                <c:pt idx="16">
                  <c:v>157.93098307533069</c:v>
                </c:pt>
                <c:pt idx="17">
                  <c:v>157.93098307533069</c:v>
                </c:pt>
                <c:pt idx="18">
                  <c:v>157.93098307533069</c:v>
                </c:pt>
                <c:pt idx="19">
                  <c:v>157.93098307533069</c:v>
                </c:pt>
                <c:pt idx="20">
                  <c:v>157.93098307533069</c:v>
                </c:pt>
                <c:pt idx="21">
                  <c:v>157.93098307533069</c:v>
                </c:pt>
                <c:pt idx="22">
                  <c:v>157.93098307533069</c:v>
                </c:pt>
                <c:pt idx="23">
                  <c:v>157.93098307533069</c:v>
                </c:pt>
                <c:pt idx="24">
                  <c:v>157.93098307533069</c:v>
                </c:pt>
                <c:pt idx="25">
                  <c:v>157.93098307533069</c:v>
                </c:pt>
                <c:pt idx="26">
                  <c:v>157.93098307533069</c:v>
                </c:pt>
                <c:pt idx="27">
                  <c:v>157.93098307533069</c:v>
                </c:pt>
                <c:pt idx="28">
                  <c:v>157.93098307533069</c:v>
                </c:pt>
                <c:pt idx="29">
                  <c:v>157.93098307533069</c:v>
                </c:pt>
                <c:pt idx="30">
                  <c:v>157.93098307533069</c:v>
                </c:pt>
                <c:pt idx="31">
                  <c:v>157.93098307533069</c:v>
                </c:pt>
                <c:pt idx="32">
                  <c:v>157.93098307533069</c:v>
                </c:pt>
                <c:pt idx="33">
                  <c:v>157.93098307533069</c:v>
                </c:pt>
                <c:pt idx="34">
                  <c:v>157.93098307533069</c:v>
                </c:pt>
                <c:pt idx="35">
                  <c:v>157.93098307533069</c:v>
                </c:pt>
                <c:pt idx="36">
                  <c:v>157.93098307533069</c:v>
                </c:pt>
                <c:pt idx="37">
                  <c:v>157.93098307533069</c:v>
                </c:pt>
                <c:pt idx="38">
                  <c:v>157.93098307533069</c:v>
                </c:pt>
                <c:pt idx="39">
                  <c:v>157.93098307533069</c:v>
                </c:pt>
                <c:pt idx="40">
                  <c:v>157.93098307533069</c:v>
                </c:pt>
                <c:pt idx="41">
                  <c:v>157.93098307533069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0-49E4-B09A-A1826078E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12608"/>
        <c:axId val="594013024"/>
      </c:lineChart>
      <c:scatterChart>
        <c:scatterStyle val="lineMarker"/>
        <c:varyColors val="0"/>
        <c:ser>
          <c:idx val="0"/>
          <c:order val="0"/>
          <c:tx>
            <c:strRef>
              <c:f>SANEAMENTO!$D$6</c:f>
              <c:strCache>
                <c:ptCount val="1"/>
                <c:pt idx="0">
                  <c:v>Item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SANEAMENTO!$D$7:$D$48</c:f>
              <c:numCache>
                <c:formatCode>#,##0_ ;[Red]\-#,##0\ 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SANEAMENTO!$E$7:$E$48</c:f>
              <c:numCache>
                <c:formatCode>#,##0.00_ ;[Red]\-#,##0.00\ </c:formatCode>
                <c:ptCount val="42"/>
                <c:pt idx="0">
                  <c:v>119.28237833820843</c:v>
                </c:pt>
                <c:pt idx="1">
                  <c:v>120.06427736404545</c:v>
                </c:pt>
                <c:pt idx="2">
                  <c:v>122.2206430860696</c:v>
                </c:pt>
                <c:pt idx="3">
                  <c:v>134.76424489462778</c:v>
                </c:pt>
                <c:pt idx="4">
                  <c:v>121.15777233056863</c:v>
                </c:pt>
                <c:pt idx="5">
                  <c:v>122.077695402483</c:v>
                </c:pt>
                <c:pt idx="6">
                  <c:v>120.90007615499191</c:v>
                </c:pt>
                <c:pt idx="7">
                  <c:v>119.66263245136024</c:v>
                </c:pt>
                <c:pt idx="8">
                  <c:v>122.17524548834575</c:v>
                </c:pt>
                <c:pt idx="9">
                  <c:v>122.84705592132734</c:v>
                </c:pt>
                <c:pt idx="10">
                  <c:v>121.99920393416852</c:v>
                </c:pt>
                <c:pt idx="11">
                  <c:v>123.25420685256276</c:v>
                </c:pt>
                <c:pt idx="12">
                  <c:v>122.17347083577293</c:v>
                </c:pt>
                <c:pt idx="13">
                  <c:v>119.04184908611215</c:v>
                </c:pt>
                <c:pt idx="14">
                  <c:v>122.69588189213299</c:v>
                </c:pt>
                <c:pt idx="15">
                  <c:v>123.37086863906656</c:v>
                </c:pt>
                <c:pt idx="16">
                  <c:v>120.12019008058269</c:v>
                </c:pt>
                <c:pt idx="17">
                  <c:v>122.0396092556053</c:v>
                </c:pt>
                <c:pt idx="18">
                  <c:v>121.16442422420317</c:v>
                </c:pt>
                <c:pt idx="19">
                  <c:v>120.93768875317355</c:v>
                </c:pt>
                <c:pt idx="20">
                  <c:v>121.03492797787013</c:v>
                </c:pt>
                <c:pt idx="21">
                  <c:v>122.12101616954182</c:v>
                </c:pt>
                <c:pt idx="22">
                  <c:v>120.74937189043787</c:v>
                </c:pt>
                <c:pt idx="23">
                  <c:v>120.70209613351113</c:v>
                </c:pt>
                <c:pt idx="24">
                  <c:v>119.47514872137124</c:v>
                </c:pt>
                <c:pt idx="25">
                  <c:v>121.5005081329497</c:v>
                </c:pt>
                <c:pt idx="26">
                  <c:v>121.519233108073</c:v>
                </c:pt>
                <c:pt idx="27">
                  <c:v>122.81955106282608</c:v>
                </c:pt>
                <c:pt idx="28">
                  <c:v>120.154380703021</c:v>
                </c:pt>
                <c:pt idx="29">
                  <c:v>119.74774453190713</c:v>
                </c:pt>
                <c:pt idx="30">
                  <c:v>118.77125818697407</c:v>
                </c:pt>
                <c:pt idx="31">
                  <c:v>119.03024292763614</c:v>
                </c:pt>
                <c:pt idx="32">
                  <c:v>119.94487895600899</c:v>
                </c:pt>
                <c:pt idx="33">
                  <c:v>120.26300747554717</c:v>
                </c:pt>
                <c:pt idx="34">
                  <c:v>121.0906521433956</c:v>
                </c:pt>
                <c:pt idx="35">
                  <c:v>122.11344238660486</c:v>
                </c:pt>
                <c:pt idx="36">
                  <c:v>119.42219895016747</c:v>
                </c:pt>
                <c:pt idx="37">
                  <c:v>122.74935273626673</c:v>
                </c:pt>
                <c:pt idx="38">
                  <c:v>122.53117509261575</c:v>
                </c:pt>
                <c:pt idx="39">
                  <c:v>122.2736649333539</c:v>
                </c:pt>
                <c:pt idx="40">
                  <c:v>120.99366465819581</c:v>
                </c:pt>
                <c:pt idx="41">
                  <c:v>121.42867518546178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F2-464F-8831-0CFE4A4C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012608"/>
        <c:axId val="594013024"/>
      </c:scatterChart>
      <c:catAx>
        <c:axId val="594012608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594013024"/>
        <c:crosses val="autoZero"/>
        <c:auto val="1"/>
        <c:lblAlgn val="ctr"/>
        <c:lblOffset val="100"/>
        <c:noMultiLvlLbl val="1"/>
      </c:catAx>
      <c:valAx>
        <c:axId val="594013024"/>
        <c:scaling>
          <c:orientation val="minMax"/>
          <c:max val="200"/>
          <c:min val="0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5940126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611281</xdr:colOff>
      <xdr:row>5</xdr:row>
      <xdr:rowOff>12606</xdr:rowOff>
    </xdr:from>
    <xdr:to>
      <xdr:col>16</xdr:col>
      <xdr:colOff>806281</xdr:colOff>
      <xdr:row>29</xdr:row>
      <xdr:rowOff>34656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D83CAB-6CF5-4258-995B-AD8AB9DFB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3DB8-6ED3-4F72-A1CA-2CCD72C3C799}">
  <dimension ref="A1:W54"/>
  <sheetViews>
    <sheetView tabSelected="1" zoomScaleNormal="100" workbookViewId="0">
      <selection activeCell="G20" sqref="G20"/>
    </sheetView>
  </sheetViews>
  <sheetFormatPr defaultColWidth="15.625" defaultRowHeight="20.100000000000001" customHeight="1" x14ac:dyDescent="0.2"/>
  <cols>
    <col min="1" max="1" width="15.625" style="10"/>
    <col min="2" max="2" width="30.625" style="10" customWidth="1"/>
    <col min="3" max="3" width="10.625" style="10" customWidth="1"/>
    <col min="4" max="4" width="15.625" style="10"/>
    <col min="5" max="5" width="30.625" style="10" customWidth="1"/>
    <col min="6" max="6" width="10.625" style="10" customWidth="1"/>
    <col min="7" max="8" width="25.625" style="10" customWidth="1"/>
    <col min="9" max="23" width="15.625" style="5"/>
    <col min="24" max="16384" width="15.625" style="1"/>
  </cols>
  <sheetData>
    <row r="1" spans="1:23" ht="39.950000000000003" customHeight="1" x14ac:dyDescent="0.2">
      <c r="A1" s="17" t="s">
        <v>14</v>
      </c>
      <c r="B1" s="17"/>
      <c r="C1" s="17"/>
      <c r="D1" s="17"/>
      <c r="E1" s="17"/>
      <c r="F1" s="17"/>
      <c r="G1" s="17"/>
      <c r="H1" s="17"/>
    </row>
    <row r="2" spans="1:23" ht="2.1" customHeight="1" x14ac:dyDescent="0.2">
      <c r="A2" s="18"/>
      <c r="B2" s="18"/>
      <c r="C2" s="18"/>
      <c r="D2" s="18"/>
      <c r="E2" s="18"/>
      <c r="F2" s="18"/>
      <c r="G2" s="18"/>
      <c r="H2" s="18"/>
    </row>
    <row r="3" spans="1:23" ht="2.1" customHeight="1" x14ac:dyDescent="0.2">
      <c r="A3" s="19"/>
      <c r="B3" s="19"/>
      <c r="C3" s="19"/>
      <c r="D3" s="19"/>
      <c r="E3" s="19"/>
      <c r="F3" s="19"/>
      <c r="G3" s="19"/>
      <c r="H3" s="19"/>
    </row>
    <row r="4" spans="1:23" s="2" customFormat="1" ht="20.100000000000001" customHeight="1" x14ac:dyDescent="0.2">
      <c r="A4" s="9"/>
      <c r="B4" s="9"/>
      <c r="C4" s="9"/>
      <c r="D4" s="9"/>
      <c r="E4" s="9"/>
      <c r="F4" s="9"/>
      <c r="G4" s="9"/>
      <c r="H4" s="9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</row>
    <row r="5" spans="1:23" s="2" customFormat="1" ht="20.100000000000001" customHeight="1" x14ac:dyDescent="0.2">
      <c r="A5" s="20"/>
      <c r="B5" s="20"/>
      <c r="C5" s="9"/>
      <c r="D5" s="9"/>
      <c r="E5" s="9"/>
      <c r="F5" s="9"/>
      <c r="G5" s="9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" customFormat="1" ht="60" customHeight="1" thickBot="1" x14ac:dyDescent="0.25">
      <c r="A6" s="21" t="s">
        <v>3</v>
      </c>
      <c r="B6" s="21" t="s">
        <v>0</v>
      </c>
      <c r="C6" s="22"/>
      <c r="D6" s="21" t="s">
        <v>5</v>
      </c>
      <c r="E6" s="21" t="s">
        <v>6</v>
      </c>
      <c r="F6" s="22"/>
      <c r="G6" s="21" t="s">
        <v>11</v>
      </c>
      <c r="H6" s="15">
        <v>0.3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2" customFormat="1" ht="20.100000000000001" customHeight="1" x14ac:dyDescent="0.2">
      <c r="A7" s="8">
        <v>1</v>
      </c>
      <c r="B7" s="4">
        <v>119.28237833820843</v>
      </c>
      <c r="C7" s="9"/>
      <c r="D7" s="8">
        <f>A7</f>
        <v>1</v>
      </c>
      <c r="E7" s="4">
        <f>B7</f>
        <v>119.28237833820843</v>
      </c>
      <c r="F7" s="9"/>
      <c r="G7" s="9"/>
      <c r="H7" s="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</row>
    <row r="8" spans="1:23" s="2" customFormat="1" ht="20.100000000000001" customHeight="1" x14ac:dyDescent="0.2">
      <c r="A8" s="11">
        <v>2</v>
      </c>
      <c r="B8" s="12">
        <v>120.06427736404545</v>
      </c>
      <c r="C8" s="9"/>
      <c r="D8" s="11">
        <f t="shared" ref="D8:D48" si="0">A8</f>
        <v>2</v>
      </c>
      <c r="E8" s="12">
        <f t="shared" ref="E8:E48" si="1">B8</f>
        <v>120.06427736404545</v>
      </c>
      <c r="F8" s="9"/>
      <c r="G8" s="23" t="s">
        <v>1</v>
      </c>
      <c r="H8" s="12">
        <f>AVERAGE(E7:E48)</f>
        <v>121.48537159640821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</row>
    <row r="9" spans="1:23" s="2" customFormat="1" ht="20.100000000000001" customHeight="1" x14ac:dyDescent="0.2">
      <c r="A9" s="8">
        <v>3</v>
      </c>
      <c r="B9" s="4">
        <v>122.2206430860696</v>
      </c>
      <c r="C9" s="9"/>
      <c r="D9" s="8">
        <f t="shared" si="0"/>
        <v>3</v>
      </c>
      <c r="E9" s="4">
        <f t="shared" si="1"/>
        <v>122.2206430860696</v>
      </c>
      <c r="F9" s="9"/>
      <c r="G9" s="24"/>
      <c r="H9" s="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>
        <v>1</v>
      </c>
      <c r="U9" s="5">
        <f>$E$51</f>
        <v>121.48537159640821</v>
      </c>
      <c r="V9" s="5">
        <f>$H$10</f>
        <v>85.039760117485741</v>
      </c>
      <c r="W9" s="5">
        <f>$H$11</f>
        <v>157.93098307533069</v>
      </c>
    </row>
    <row r="10" spans="1:23" s="2" customFormat="1" ht="20.100000000000001" customHeight="1" x14ac:dyDescent="0.2">
      <c r="A10" s="11">
        <v>4</v>
      </c>
      <c r="B10" s="12">
        <v>134.76424489462778</v>
      </c>
      <c r="C10" s="9"/>
      <c r="D10" s="11">
        <f t="shared" si="0"/>
        <v>4</v>
      </c>
      <c r="E10" s="12">
        <f t="shared" si="1"/>
        <v>134.76424489462778</v>
      </c>
      <c r="F10" s="9"/>
      <c r="G10" s="25" t="s">
        <v>8</v>
      </c>
      <c r="H10" s="4">
        <f>H8*(1-H6)</f>
        <v>85.039760117485741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>
        <v>2</v>
      </c>
      <c r="U10" s="5">
        <f t="shared" ref="U10:U50" si="2">$E$51</f>
        <v>121.48537159640821</v>
      </c>
      <c r="V10" s="5">
        <f t="shared" ref="V10:V50" si="3">$H$10</f>
        <v>85.039760117485741</v>
      </c>
      <c r="W10" s="5">
        <f t="shared" ref="W10:W50" si="4">$H$11</f>
        <v>157.93098307533069</v>
      </c>
    </row>
    <row r="11" spans="1:23" s="2" customFormat="1" ht="20.100000000000001" customHeight="1" x14ac:dyDescent="0.2">
      <c r="A11" s="8">
        <v>5</v>
      </c>
      <c r="B11" s="4">
        <v>121.15777233056863</v>
      </c>
      <c r="C11" s="9"/>
      <c r="D11" s="8">
        <f t="shared" si="0"/>
        <v>5</v>
      </c>
      <c r="E11" s="4">
        <f t="shared" si="1"/>
        <v>121.15777233056863</v>
      </c>
      <c r="F11" s="9"/>
      <c r="G11" s="23" t="s">
        <v>7</v>
      </c>
      <c r="H11" s="12">
        <f>H8*(1+H6)</f>
        <v>157.93098307533069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>
        <v>3</v>
      </c>
      <c r="U11" s="5">
        <f t="shared" si="2"/>
        <v>121.48537159640821</v>
      </c>
      <c r="V11" s="5">
        <f t="shared" si="3"/>
        <v>85.039760117485741</v>
      </c>
      <c r="W11" s="5">
        <f t="shared" si="4"/>
        <v>157.93098307533069</v>
      </c>
    </row>
    <row r="12" spans="1:23" s="2" customFormat="1" ht="20.100000000000001" customHeight="1" x14ac:dyDescent="0.2">
      <c r="A12" s="11">
        <v>6</v>
      </c>
      <c r="B12" s="12">
        <v>122.077695402483</v>
      </c>
      <c r="C12" s="9"/>
      <c r="D12" s="11">
        <f t="shared" si="0"/>
        <v>6</v>
      </c>
      <c r="E12" s="12">
        <f t="shared" si="1"/>
        <v>122.077695402483</v>
      </c>
      <c r="F12" s="9"/>
      <c r="G12" s="25"/>
      <c r="H12" s="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>
        <v>4</v>
      </c>
      <c r="U12" s="5">
        <f t="shared" si="2"/>
        <v>121.48537159640821</v>
      </c>
      <c r="V12" s="5">
        <f t="shared" si="3"/>
        <v>85.039760117485741</v>
      </c>
      <c r="W12" s="5">
        <f t="shared" si="4"/>
        <v>157.93098307533069</v>
      </c>
    </row>
    <row r="13" spans="1:23" s="2" customFormat="1" ht="20.100000000000001" customHeight="1" x14ac:dyDescent="0.2">
      <c r="A13" s="8">
        <v>7</v>
      </c>
      <c r="B13" s="4">
        <v>120.90007615499191</v>
      </c>
      <c r="C13" s="9"/>
      <c r="D13" s="8">
        <f t="shared" si="0"/>
        <v>7</v>
      </c>
      <c r="E13" s="4">
        <f t="shared" si="1"/>
        <v>120.90007615499191</v>
      </c>
      <c r="F13" s="9"/>
      <c r="G13" s="25" t="s">
        <v>9</v>
      </c>
      <c r="H13" s="4">
        <f>MIN($E$7:$E$48)</f>
        <v>118.77125818697407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>
        <v>5</v>
      </c>
      <c r="U13" s="5">
        <f t="shared" si="2"/>
        <v>121.48537159640821</v>
      </c>
      <c r="V13" s="5">
        <f t="shared" si="3"/>
        <v>85.039760117485741</v>
      </c>
      <c r="W13" s="5">
        <f t="shared" si="4"/>
        <v>157.93098307533069</v>
      </c>
    </row>
    <row r="14" spans="1:23" s="2" customFormat="1" ht="20.100000000000001" customHeight="1" x14ac:dyDescent="0.2">
      <c r="A14" s="11">
        <v>8</v>
      </c>
      <c r="B14" s="12">
        <v>119.66263245136024</v>
      </c>
      <c r="C14" s="9"/>
      <c r="D14" s="11">
        <f t="shared" si="0"/>
        <v>8</v>
      </c>
      <c r="E14" s="12">
        <f t="shared" si="1"/>
        <v>119.66263245136024</v>
      </c>
      <c r="F14" s="9"/>
      <c r="G14" s="23" t="s">
        <v>10</v>
      </c>
      <c r="H14" s="12">
        <f>MAX($E$7:$E$48)</f>
        <v>134.76424489462778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>
        <v>6</v>
      </c>
      <c r="U14" s="5">
        <f t="shared" si="2"/>
        <v>121.48537159640821</v>
      </c>
      <c r="V14" s="5">
        <f t="shared" si="3"/>
        <v>85.039760117485741</v>
      </c>
      <c r="W14" s="5">
        <f t="shared" si="4"/>
        <v>157.93098307533069</v>
      </c>
    </row>
    <row r="15" spans="1:23" ht="20.100000000000001" customHeight="1" x14ac:dyDescent="0.2">
      <c r="A15" s="8">
        <v>9</v>
      </c>
      <c r="B15" s="4">
        <v>122.17524548834575</v>
      </c>
      <c r="D15" s="8">
        <f t="shared" si="0"/>
        <v>9</v>
      </c>
      <c r="E15" s="4">
        <f t="shared" si="1"/>
        <v>122.17524548834575</v>
      </c>
      <c r="T15" s="7">
        <v>7</v>
      </c>
      <c r="U15" s="5">
        <f t="shared" si="2"/>
        <v>121.48537159640821</v>
      </c>
      <c r="V15" s="5">
        <f t="shared" si="3"/>
        <v>85.039760117485741</v>
      </c>
      <c r="W15" s="5">
        <f t="shared" si="4"/>
        <v>157.93098307533069</v>
      </c>
    </row>
    <row r="16" spans="1:23" ht="20.100000000000001" customHeight="1" x14ac:dyDescent="0.2">
      <c r="A16" s="11">
        <v>10</v>
      </c>
      <c r="B16" s="12">
        <v>122.84705592132734</v>
      </c>
      <c r="D16" s="11">
        <f t="shared" si="0"/>
        <v>10</v>
      </c>
      <c r="E16" s="12">
        <f t="shared" si="1"/>
        <v>122.84705592132734</v>
      </c>
      <c r="G16" s="25" t="s">
        <v>12</v>
      </c>
      <c r="H16" s="26" t="str" cm="1">
        <f t="array" ref="H16">_xlfn.IFS(AND(OR(H14&gt;H11,H13&lt;H10),(H14-H8)&gt;(H8-H13)),H14,AND(OR(H13&lt;H10,H14&gt;H11),(H8-H13)&gt;(H14-H8)),H13,AND(H14&lt;=H11,H13&gt;=H10),"Nada a excluir")</f>
        <v>Nada a excluir</v>
      </c>
      <c r="T16" s="7">
        <v>8</v>
      </c>
      <c r="U16" s="5">
        <f t="shared" si="2"/>
        <v>121.48537159640821</v>
      </c>
      <c r="V16" s="5">
        <f t="shared" si="3"/>
        <v>85.039760117485741</v>
      </c>
      <c r="W16" s="5">
        <f t="shared" si="4"/>
        <v>157.93098307533069</v>
      </c>
    </row>
    <row r="17" spans="1:23" ht="20.100000000000001" customHeight="1" thickBot="1" x14ac:dyDescent="0.25">
      <c r="A17" s="8">
        <v>11</v>
      </c>
      <c r="B17" s="4">
        <v>121.99920393416852</v>
      </c>
      <c r="D17" s="8">
        <f t="shared" si="0"/>
        <v>11</v>
      </c>
      <c r="E17" s="4">
        <f t="shared" si="1"/>
        <v>121.99920393416852</v>
      </c>
      <c r="G17" s="27" t="s">
        <v>13</v>
      </c>
      <c r="H17" s="28" t="str">
        <f>IF(H16="Nada a excluir","Encerrar","Continuar")</f>
        <v>Encerrar</v>
      </c>
      <c r="T17" s="7">
        <v>9</v>
      </c>
      <c r="U17" s="5">
        <f t="shared" si="2"/>
        <v>121.48537159640821</v>
      </c>
      <c r="V17" s="5">
        <f t="shared" si="3"/>
        <v>85.039760117485741</v>
      </c>
      <c r="W17" s="5">
        <f t="shared" si="4"/>
        <v>157.93098307533069</v>
      </c>
    </row>
    <row r="18" spans="1:23" ht="20.100000000000001" customHeight="1" x14ac:dyDescent="0.2">
      <c r="A18" s="11">
        <v>12</v>
      </c>
      <c r="B18" s="12">
        <v>123.25420685256276</v>
      </c>
      <c r="D18" s="11">
        <f t="shared" si="0"/>
        <v>12</v>
      </c>
      <c r="E18" s="12">
        <f t="shared" si="1"/>
        <v>123.25420685256276</v>
      </c>
      <c r="T18" s="7">
        <v>10</v>
      </c>
      <c r="U18" s="5">
        <f t="shared" si="2"/>
        <v>121.48537159640821</v>
      </c>
      <c r="V18" s="5">
        <f t="shared" si="3"/>
        <v>85.039760117485741</v>
      </c>
      <c r="W18" s="5">
        <f t="shared" si="4"/>
        <v>157.93098307533069</v>
      </c>
    </row>
    <row r="19" spans="1:23" ht="20.100000000000001" customHeight="1" x14ac:dyDescent="0.2">
      <c r="A19" s="8">
        <v>13</v>
      </c>
      <c r="B19" s="4">
        <v>122.17347083577293</v>
      </c>
      <c r="D19" s="8">
        <f t="shared" si="0"/>
        <v>13</v>
      </c>
      <c r="E19" s="4">
        <f t="shared" si="1"/>
        <v>122.17347083577293</v>
      </c>
      <c r="T19" s="7">
        <v>11</v>
      </c>
      <c r="U19" s="5">
        <f t="shared" si="2"/>
        <v>121.48537159640821</v>
      </c>
      <c r="V19" s="5">
        <f t="shared" si="3"/>
        <v>85.039760117485741</v>
      </c>
      <c r="W19" s="5">
        <f t="shared" si="4"/>
        <v>157.93098307533069</v>
      </c>
    </row>
    <row r="20" spans="1:23" ht="20.100000000000001" customHeight="1" x14ac:dyDescent="0.2">
      <c r="A20" s="11">
        <v>14</v>
      </c>
      <c r="B20" s="12">
        <v>119.04184908611215</v>
      </c>
      <c r="D20" s="11">
        <f t="shared" si="0"/>
        <v>14</v>
      </c>
      <c r="E20" s="12">
        <f t="shared" si="1"/>
        <v>119.04184908611215</v>
      </c>
      <c r="T20" s="7">
        <v>12</v>
      </c>
      <c r="U20" s="5">
        <f t="shared" si="2"/>
        <v>121.48537159640821</v>
      </c>
      <c r="V20" s="5">
        <f t="shared" si="3"/>
        <v>85.039760117485741</v>
      </c>
      <c r="W20" s="5">
        <f t="shared" si="4"/>
        <v>157.93098307533069</v>
      </c>
    </row>
    <row r="21" spans="1:23" ht="20.100000000000001" customHeight="1" x14ac:dyDescent="0.2">
      <c r="A21" s="8">
        <v>15</v>
      </c>
      <c r="B21" s="4">
        <v>122.69588189213299</v>
      </c>
      <c r="D21" s="8">
        <f t="shared" si="0"/>
        <v>15</v>
      </c>
      <c r="E21" s="4">
        <f t="shared" si="1"/>
        <v>122.69588189213299</v>
      </c>
      <c r="T21" s="7">
        <v>13</v>
      </c>
      <c r="U21" s="5">
        <f t="shared" si="2"/>
        <v>121.48537159640821</v>
      </c>
      <c r="V21" s="5">
        <f t="shared" si="3"/>
        <v>85.039760117485741</v>
      </c>
      <c r="W21" s="5">
        <f t="shared" si="4"/>
        <v>157.93098307533069</v>
      </c>
    </row>
    <row r="22" spans="1:23" ht="20.100000000000001" customHeight="1" x14ac:dyDescent="0.2">
      <c r="A22" s="11">
        <v>16</v>
      </c>
      <c r="B22" s="12">
        <v>123.37086863906656</v>
      </c>
      <c r="D22" s="11">
        <f t="shared" si="0"/>
        <v>16</v>
      </c>
      <c r="E22" s="12">
        <f t="shared" si="1"/>
        <v>123.37086863906656</v>
      </c>
      <c r="T22" s="7">
        <v>14</v>
      </c>
      <c r="U22" s="5">
        <f t="shared" si="2"/>
        <v>121.48537159640821</v>
      </c>
      <c r="V22" s="5">
        <f t="shared" si="3"/>
        <v>85.039760117485741</v>
      </c>
      <c r="W22" s="5">
        <f t="shared" si="4"/>
        <v>157.93098307533069</v>
      </c>
    </row>
    <row r="23" spans="1:23" ht="20.100000000000001" customHeight="1" x14ac:dyDescent="0.2">
      <c r="A23" s="8">
        <v>17</v>
      </c>
      <c r="B23" s="4">
        <v>120.12019008058269</v>
      </c>
      <c r="D23" s="8">
        <f t="shared" si="0"/>
        <v>17</v>
      </c>
      <c r="E23" s="4">
        <f t="shared" si="1"/>
        <v>120.12019008058269</v>
      </c>
      <c r="T23" s="7">
        <v>15</v>
      </c>
      <c r="U23" s="5">
        <f t="shared" si="2"/>
        <v>121.48537159640821</v>
      </c>
      <c r="V23" s="5">
        <f t="shared" si="3"/>
        <v>85.039760117485741</v>
      </c>
      <c r="W23" s="5">
        <f t="shared" si="4"/>
        <v>157.93098307533069</v>
      </c>
    </row>
    <row r="24" spans="1:23" ht="20.100000000000001" customHeight="1" x14ac:dyDescent="0.2">
      <c r="A24" s="11">
        <v>18</v>
      </c>
      <c r="B24" s="12">
        <v>122.0396092556053</v>
      </c>
      <c r="D24" s="11">
        <f t="shared" si="0"/>
        <v>18</v>
      </c>
      <c r="E24" s="12">
        <f t="shared" si="1"/>
        <v>122.0396092556053</v>
      </c>
      <c r="T24" s="7">
        <v>16</v>
      </c>
      <c r="U24" s="5">
        <f t="shared" si="2"/>
        <v>121.48537159640821</v>
      </c>
      <c r="V24" s="5">
        <f t="shared" si="3"/>
        <v>85.039760117485741</v>
      </c>
      <c r="W24" s="5">
        <f t="shared" si="4"/>
        <v>157.93098307533069</v>
      </c>
    </row>
    <row r="25" spans="1:23" ht="20.100000000000001" customHeight="1" x14ac:dyDescent="0.2">
      <c r="A25" s="8">
        <v>19</v>
      </c>
      <c r="B25" s="4">
        <v>121.16442422420317</v>
      </c>
      <c r="D25" s="8">
        <f t="shared" si="0"/>
        <v>19</v>
      </c>
      <c r="E25" s="4">
        <f t="shared" si="1"/>
        <v>121.16442422420317</v>
      </c>
      <c r="T25" s="7">
        <v>17</v>
      </c>
      <c r="U25" s="5">
        <f t="shared" si="2"/>
        <v>121.48537159640821</v>
      </c>
      <c r="V25" s="5">
        <f t="shared" si="3"/>
        <v>85.039760117485741</v>
      </c>
      <c r="W25" s="5">
        <f t="shared" si="4"/>
        <v>157.93098307533069</v>
      </c>
    </row>
    <row r="26" spans="1:23" ht="20.100000000000001" customHeight="1" x14ac:dyDescent="0.2">
      <c r="A26" s="11">
        <v>20</v>
      </c>
      <c r="B26" s="12">
        <v>120.93768875317355</v>
      </c>
      <c r="D26" s="11">
        <f t="shared" si="0"/>
        <v>20</v>
      </c>
      <c r="E26" s="12">
        <f t="shared" si="1"/>
        <v>120.93768875317355</v>
      </c>
      <c r="T26" s="7">
        <v>18</v>
      </c>
      <c r="U26" s="5">
        <f t="shared" si="2"/>
        <v>121.48537159640821</v>
      </c>
      <c r="V26" s="5">
        <f t="shared" si="3"/>
        <v>85.039760117485741</v>
      </c>
      <c r="W26" s="5">
        <f t="shared" si="4"/>
        <v>157.93098307533069</v>
      </c>
    </row>
    <row r="27" spans="1:23" ht="20.100000000000001" customHeight="1" x14ac:dyDescent="0.2">
      <c r="A27" s="8">
        <v>21</v>
      </c>
      <c r="B27" s="4">
        <v>121.03492797787013</v>
      </c>
      <c r="D27" s="8">
        <f t="shared" si="0"/>
        <v>21</v>
      </c>
      <c r="E27" s="4">
        <f t="shared" si="1"/>
        <v>121.03492797787013</v>
      </c>
      <c r="T27" s="7">
        <v>19</v>
      </c>
      <c r="U27" s="5">
        <f t="shared" si="2"/>
        <v>121.48537159640821</v>
      </c>
      <c r="V27" s="5">
        <f t="shared" si="3"/>
        <v>85.039760117485741</v>
      </c>
      <c r="W27" s="5">
        <f t="shared" si="4"/>
        <v>157.93098307533069</v>
      </c>
    </row>
    <row r="28" spans="1:23" ht="20.100000000000001" customHeight="1" x14ac:dyDescent="0.2">
      <c r="A28" s="11">
        <v>22</v>
      </c>
      <c r="B28" s="12">
        <v>122.12101616954182</v>
      </c>
      <c r="D28" s="11">
        <f t="shared" si="0"/>
        <v>22</v>
      </c>
      <c r="E28" s="12">
        <f t="shared" si="1"/>
        <v>122.12101616954182</v>
      </c>
      <c r="T28" s="7">
        <v>20</v>
      </c>
      <c r="U28" s="5">
        <f t="shared" si="2"/>
        <v>121.48537159640821</v>
      </c>
      <c r="V28" s="5">
        <f t="shared" si="3"/>
        <v>85.039760117485741</v>
      </c>
      <c r="W28" s="5">
        <f t="shared" si="4"/>
        <v>157.93098307533069</v>
      </c>
    </row>
    <row r="29" spans="1:23" ht="20.100000000000001" customHeight="1" x14ac:dyDescent="0.2">
      <c r="A29" s="8">
        <v>23</v>
      </c>
      <c r="B29" s="4">
        <v>120.74937189043787</v>
      </c>
      <c r="D29" s="8">
        <f t="shared" si="0"/>
        <v>23</v>
      </c>
      <c r="E29" s="4">
        <f t="shared" si="1"/>
        <v>120.74937189043787</v>
      </c>
      <c r="T29" s="7">
        <v>21</v>
      </c>
      <c r="U29" s="5">
        <f t="shared" si="2"/>
        <v>121.48537159640821</v>
      </c>
      <c r="V29" s="5">
        <f t="shared" si="3"/>
        <v>85.039760117485741</v>
      </c>
      <c r="W29" s="5">
        <f t="shared" si="4"/>
        <v>157.93098307533069</v>
      </c>
    </row>
    <row r="30" spans="1:23" ht="20.100000000000001" customHeight="1" x14ac:dyDescent="0.2">
      <c r="A30" s="11">
        <v>24</v>
      </c>
      <c r="B30" s="12">
        <v>120.70209613351113</v>
      </c>
      <c r="D30" s="11">
        <f t="shared" si="0"/>
        <v>24</v>
      </c>
      <c r="E30" s="12">
        <f t="shared" si="1"/>
        <v>120.70209613351113</v>
      </c>
      <c r="T30" s="7">
        <v>22</v>
      </c>
      <c r="U30" s="5">
        <f t="shared" si="2"/>
        <v>121.48537159640821</v>
      </c>
      <c r="V30" s="5">
        <f t="shared" si="3"/>
        <v>85.039760117485741</v>
      </c>
      <c r="W30" s="5">
        <f t="shared" si="4"/>
        <v>157.93098307533069</v>
      </c>
    </row>
    <row r="31" spans="1:23" ht="20.100000000000001" customHeight="1" x14ac:dyDescent="0.2">
      <c r="A31" s="8">
        <v>25</v>
      </c>
      <c r="B31" s="4">
        <v>119.47514872137124</v>
      </c>
      <c r="D31" s="8">
        <f t="shared" si="0"/>
        <v>25</v>
      </c>
      <c r="E31" s="4">
        <f t="shared" si="1"/>
        <v>119.47514872137124</v>
      </c>
      <c r="T31" s="7">
        <v>23</v>
      </c>
      <c r="U31" s="5">
        <f t="shared" si="2"/>
        <v>121.48537159640821</v>
      </c>
      <c r="V31" s="5">
        <f t="shared" si="3"/>
        <v>85.039760117485741</v>
      </c>
      <c r="W31" s="5">
        <f t="shared" si="4"/>
        <v>157.93098307533069</v>
      </c>
    </row>
    <row r="32" spans="1:23" ht="20.100000000000001" customHeight="1" x14ac:dyDescent="0.2">
      <c r="A32" s="11">
        <v>26</v>
      </c>
      <c r="B32" s="12">
        <v>121.5005081329497</v>
      </c>
      <c r="D32" s="11">
        <f t="shared" si="0"/>
        <v>26</v>
      </c>
      <c r="E32" s="12">
        <f t="shared" si="1"/>
        <v>121.5005081329497</v>
      </c>
      <c r="T32" s="7">
        <v>24</v>
      </c>
      <c r="U32" s="5">
        <f t="shared" si="2"/>
        <v>121.48537159640821</v>
      </c>
      <c r="V32" s="5">
        <f t="shared" si="3"/>
        <v>85.039760117485741</v>
      </c>
      <c r="W32" s="5">
        <f t="shared" si="4"/>
        <v>157.93098307533069</v>
      </c>
    </row>
    <row r="33" spans="1:23" ht="20.100000000000001" customHeight="1" x14ac:dyDescent="0.2">
      <c r="A33" s="8">
        <v>27</v>
      </c>
      <c r="B33" s="4">
        <v>121.519233108073</v>
      </c>
      <c r="D33" s="8">
        <f t="shared" si="0"/>
        <v>27</v>
      </c>
      <c r="E33" s="4">
        <f t="shared" si="1"/>
        <v>121.519233108073</v>
      </c>
      <c r="T33" s="7">
        <v>25</v>
      </c>
      <c r="U33" s="5">
        <f t="shared" si="2"/>
        <v>121.48537159640821</v>
      </c>
      <c r="V33" s="5">
        <f t="shared" si="3"/>
        <v>85.039760117485741</v>
      </c>
      <c r="W33" s="5">
        <f t="shared" si="4"/>
        <v>157.93098307533069</v>
      </c>
    </row>
    <row r="34" spans="1:23" ht="20.100000000000001" customHeight="1" x14ac:dyDescent="0.2">
      <c r="A34" s="11">
        <v>28</v>
      </c>
      <c r="B34" s="12">
        <v>122.81955106282608</v>
      </c>
      <c r="D34" s="11">
        <f t="shared" si="0"/>
        <v>28</v>
      </c>
      <c r="E34" s="12">
        <f t="shared" si="1"/>
        <v>122.81955106282608</v>
      </c>
      <c r="T34" s="7">
        <v>26</v>
      </c>
      <c r="U34" s="5">
        <f t="shared" si="2"/>
        <v>121.48537159640821</v>
      </c>
      <c r="V34" s="5">
        <f t="shared" si="3"/>
        <v>85.039760117485741</v>
      </c>
      <c r="W34" s="5">
        <f t="shared" si="4"/>
        <v>157.93098307533069</v>
      </c>
    </row>
    <row r="35" spans="1:23" ht="20.100000000000001" customHeight="1" x14ac:dyDescent="0.2">
      <c r="A35" s="8">
        <v>29</v>
      </c>
      <c r="B35" s="4">
        <v>120.154380703021</v>
      </c>
      <c r="D35" s="8">
        <f t="shared" si="0"/>
        <v>29</v>
      </c>
      <c r="E35" s="4">
        <f t="shared" si="1"/>
        <v>120.154380703021</v>
      </c>
      <c r="T35" s="7">
        <v>27</v>
      </c>
      <c r="U35" s="5">
        <f t="shared" si="2"/>
        <v>121.48537159640821</v>
      </c>
      <c r="V35" s="5">
        <f t="shared" si="3"/>
        <v>85.039760117485741</v>
      </c>
      <c r="W35" s="5">
        <f t="shared" si="4"/>
        <v>157.93098307533069</v>
      </c>
    </row>
    <row r="36" spans="1:23" ht="20.100000000000001" customHeight="1" x14ac:dyDescent="0.2">
      <c r="A36" s="11">
        <v>30</v>
      </c>
      <c r="B36" s="12">
        <v>119.74774453190713</v>
      </c>
      <c r="D36" s="11">
        <f t="shared" si="0"/>
        <v>30</v>
      </c>
      <c r="E36" s="12">
        <f t="shared" si="1"/>
        <v>119.74774453190713</v>
      </c>
      <c r="T36" s="7">
        <v>28</v>
      </c>
      <c r="U36" s="5">
        <f t="shared" si="2"/>
        <v>121.48537159640821</v>
      </c>
      <c r="V36" s="5">
        <f t="shared" si="3"/>
        <v>85.039760117485741</v>
      </c>
      <c r="W36" s="5">
        <f t="shared" si="4"/>
        <v>157.93098307533069</v>
      </c>
    </row>
    <row r="37" spans="1:23" ht="20.100000000000001" customHeight="1" x14ac:dyDescent="0.2">
      <c r="A37" s="8">
        <v>31</v>
      </c>
      <c r="B37" s="4">
        <v>118.77125818697407</v>
      </c>
      <c r="D37" s="8">
        <f t="shared" si="0"/>
        <v>31</v>
      </c>
      <c r="E37" s="4">
        <f t="shared" si="1"/>
        <v>118.77125818697407</v>
      </c>
      <c r="T37" s="7">
        <v>29</v>
      </c>
      <c r="U37" s="5">
        <f t="shared" si="2"/>
        <v>121.48537159640821</v>
      </c>
      <c r="V37" s="5">
        <f t="shared" si="3"/>
        <v>85.039760117485741</v>
      </c>
      <c r="W37" s="5">
        <f t="shared" si="4"/>
        <v>157.93098307533069</v>
      </c>
    </row>
    <row r="38" spans="1:23" ht="20.100000000000001" customHeight="1" x14ac:dyDescent="0.2">
      <c r="A38" s="11">
        <v>32</v>
      </c>
      <c r="B38" s="12">
        <v>119.03024292763614</v>
      </c>
      <c r="D38" s="11">
        <f t="shared" si="0"/>
        <v>32</v>
      </c>
      <c r="E38" s="12">
        <f t="shared" si="1"/>
        <v>119.03024292763614</v>
      </c>
      <c r="T38" s="7">
        <v>30</v>
      </c>
      <c r="U38" s="5">
        <f t="shared" si="2"/>
        <v>121.48537159640821</v>
      </c>
      <c r="V38" s="5">
        <f t="shared" si="3"/>
        <v>85.039760117485741</v>
      </c>
      <c r="W38" s="5">
        <f t="shared" si="4"/>
        <v>157.93098307533069</v>
      </c>
    </row>
    <row r="39" spans="1:23" ht="20.100000000000001" customHeight="1" x14ac:dyDescent="0.2">
      <c r="A39" s="8">
        <v>33</v>
      </c>
      <c r="B39" s="4">
        <v>119.94487895600899</v>
      </c>
      <c r="D39" s="8">
        <f t="shared" si="0"/>
        <v>33</v>
      </c>
      <c r="E39" s="4">
        <f t="shared" si="1"/>
        <v>119.94487895600899</v>
      </c>
      <c r="T39" s="7">
        <v>31</v>
      </c>
      <c r="U39" s="5">
        <f t="shared" si="2"/>
        <v>121.48537159640821</v>
      </c>
      <c r="V39" s="5">
        <f t="shared" si="3"/>
        <v>85.039760117485741</v>
      </c>
      <c r="W39" s="5">
        <f t="shared" si="4"/>
        <v>157.93098307533069</v>
      </c>
    </row>
    <row r="40" spans="1:23" ht="20.100000000000001" customHeight="1" x14ac:dyDescent="0.2">
      <c r="A40" s="11">
        <v>34</v>
      </c>
      <c r="B40" s="12">
        <v>120.26300747554717</v>
      </c>
      <c r="D40" s="11">
        <f t="shared" si="0"/>
        <v>34</v>
      </c>
      <c r="E40" s="12">
        <f t="shared" si="1"/>
        <v>120.26300747554717</v>
      </c>
      <c r="T40" s="7">
        <v>32</v>
      </c>
      <c r="U40" s="5">
        <f t="shared" si="2"/>
        <v>121.48537159640821</v>
      </c>
      <c r="V40" s="5">
        <f t="shared" si="3"/>
        <v>85.039760117485741</v>
      </c>
      <c r="W40" s="5">
        <f t="shared" si="4"/>
        <v>157.93098307533069</v>
      </c>
    </row>
    <row r="41" spans="1:23" ht="20.100000000000001" customHeight="1" x14ac:dyDescent="0.2">
      <c r="A41" s="8">
        <v>35</v>
      </c>
      <c r="B41" s="4">
        <v>121.0906521433956</v>
      </c>
      <c r="D41" s="8">
        <f t="shared" si="0"/>
        <v>35</v>
      </c>
      <c r="E41" s="4">
        <f t="shared" si="1"/>
        <v>121.0906521433956</v>
      </c>
      <c r="T41" s="7">
        <v>33</v>
      </c>
      <c r="U41" s="5">
        <f t="shared" si="2"/>
        <v>121.48537159640821</v>
      </c>
      <c r="V41" s="5">
        <f t="shared" si="3"/>
        <v>85.039760117485741</v>
      </c>
      <c r="W41" s="5">
        <f t="shared" si="4"/>
        <v>157.93098307533069</v>
      </c>
    </row>
    <row r="42" spans="1:23" ht="20.100000000000001" customHeight="1" x14ac:dyDescent="0.2">
      <c r="A42" s="11">
        <v>36</v>
      </c>
      <c r="B42" s="12">
        <v>122.11344238660486</v>
      </c>
      <c r="D42" s="11">
        <f t="shared" si="0"/>
        <v>36</v>
      </c>
      <c r="E42" s="12">
        <f t="shared" si="1"/>
        <v>122.11344238660486</v>
      </c>
      <c r="T42" s="7">
        <v>34</v>
      </c>
      <c r="U42" s="5">
        <f t="shared" si="2"/>
        <v>121.48537159640821</v>
      </c>
      <c r="V42" s="5">
        <f t="shared" si="3"/>
        <v>85.039760117485741</v>
      </c>
      <c r="W42" s="5">
        <f t="shared" si="4"/>
        <v>157.93098307533069</v>
      </c>
    </row>
    <row r="43" spans="1:23" ht="20.100000000000001" customHeight="1" x14ac:dyDescent="0.2">
      <c r="A43" s="8">
        <v>37</v>
      </c>
      <c r="B43" s="4">
        <v>119.42219895016747</v>
      </c>
      <c r="D43" s="8">
        <f t="shared" si="0"/>
        <v>37</v>
      </c>
      <c r="E43" s="4">
        <f t="shared" si="1"/>
        <v>119.42219895016747</v>
      </c>
      <c r="T43" s="7">
        <v>35</v>
      </c>
      <c r="U43" s="5">
        <f t="shared" si="2"/>
        <v>121.48537159640821</v>
      </c>
      <c r="V43" s="5">
        <f t="shared" si="3"/>
        <v>85.039760117485741</v>
      </c>
      <c r="W43" s="5">
        <f t="shared" si="4"/>
        <v>157.93098307533069</v>
      </c>
    </row>
    <row r="44" spans="1:23" ht="20.100000000000001" customHeight="1" x14ac:dyDescent="0.2">
      <c r="A44" s="11">
        <v>38</v>
      </c>
      <c r="B44" s="12">
        <v>122.74935273626673</v>
      </c>
      <c r="D44" s="11">
        <f t="shared" si="0"/>
        <v>38</v>
      </c>
      <c r="E44" s="12">
        <f t="shared" si="1"/>
        <v>122.74935273626673</v>
      </c>
      <c r="T44" s="7">
        <v>36</v>
      </c>
      <c r="U44" s="5">
        <f t="shared" si="2"/>
        <v>121.48537159640821</v>
      </c>
      <c r="V44" s="5">
        <f t="shared" si="3"/>
        <v>85.039760117485741</v>
      </c>
      <c r="W44" s="5">
        <f t="shared" si="4"/>
        <v>157.93098307533069</v>
      </c>
    </row>
    <row r="45" spans="1:23" ht="20.100000000000001" customHeight="1" x14ac:dyDescent="0.2">
      <c r="A45" s="8">
        <v>39</v>
      </c>
      <c r="B45" s="4">
        <v>122.53117509261575</v>
      </c>
      <c r="D45" s="8">
        <f t="shared" si="0"/>
        <v>39</v>
      </c>
      <c r="E45" s="4">
        <f t="shared" si="1"/>
        <v>122.53117509261575</v>
      </c>
      <c r="T45" s="7">
        <v>37</v>
      </c>
      <c r="U45" s="5">
        <f t="shared" si="2"/>
        <v>121.48537159640821</v>
      </c>
      <c r="V45" s="5">
        <f t="shared" si="3"/>
        <v>85.039760117485741</v>
      </c>
      <c r="W45" s="5">
        <f t="shared" si="4"/>
        <v>157.93098307533069</v>
      </c>
    </row>
    <row r="46" spans="1:23" ht="20.100000000000001" customHeight="1" x14ac:dyDescent="0.2">
      <c r="A46" s="11">
        <v>40</v>
      </c>
      <c r="B46" s="12">
        <v>122.2736649333539</v>
      </c>
      <c r="D46" s="11">
        <f t="shared" si="0"/>
        <v>40</v>
      </c>
      <c r="E46" s="12">
        <f t="shared" si="1"/>
        <v>122.2736649333539</v>
      </c>
      <c r="T46" s="7">
        <v>38</v>
      </c>
      <c r="U46" s="5">
        <f t="shared" si="2"/>
        <v>121.48537159640821</v>
      </c>
      <c r="V46" s="5">
        <f t="shared" si="3"/>
        <v>85.039760117485741</v>
      </c>
      <c r="W46" s="5">
        <f t="shared" si="4"/>
        <v>157.93098307533069</v>
      </c>
    </row>
    <row r="47" spans="1:23" ht="20.100000000000001" customHeight="1" x14ac:dyDescent="0.2">
      <c r="A47" s="8">
        <v>41</v>
      </c>
      <c r="B47" s="4">
        <v>120.99366465819581</v>
      </c>
      <c r="D47" s="8">
        <f t="shared" si="0"/>
        <v>41</v>
      </c>
      <c r="E47" s="4">
        <f t="shared" si="1"/>
        <v>120.99366465819581</v>
      </c>
      <c r="T47" s="7">
        <v>39</v>
      </c>
      <c r="U47" s="5">
        <f t="shared" si="2"/>
        <v>121.48537159640821</v>
      </c>
      <c r="V47" s="5">
        <f t="shared" si="3"/>
        <v>85.039760117485741</v>
      </c>
      <c r="W47" s="5">
        <f t="shared" si="4"/>
        <v>157.93098307533069</v>
      </c>
    </row>
    <row r="48" spans="1:23" ht="20.100000000000001" customHeight="1" thickBot="1" x14ac:dyDescent="0.25">
      <c r="A48" s="13">
        <v>42</v>
      </c>
      <c r="B48" s="14">
        <v>121.42867518546178</v>
      </c>
      <c r="D48" s="13">
        <f t="shared" si="0"/>
        <v>42</v>
      </c>
      <c r="E48" s="14">
        <f t="shared" si="1"/>
        <v>121.42867518546178</v>
      </c>
      <c r="T48" s="7">
        <v>40</v>
      </c>
      <c r="U48" s="5">
        <f t="shared" si="2"/>
        <v>121.48537159640821</v>
      </c>
      <c r="V48" s="5">
        <f t="shared" si="3"/>
        <v>85.039760117485741</v>
      </c>
      <c r="W48" s="5">
        <f t="shared" si="4"/>
        <v>157.93098307533069</v>
      </c>
    </row>
    <row r="49" spans="1:23" ht="20.100000000000001" customHeight="1" x14ac:dyDescent="0.2">
      <c r="A49" s="29"/>
      <c r="B49" s="29"/>
      <c r="T49" s="7">
        <v>41</v>
      </c>
      <c r="U49" s="5">
        <f t="shared" si="2"/>
        <v>121.48537159640821</v>
      </c>
      <c r="V49" s="5">
        <f t="shared" si="3"/>
        <v>85.039760117485741</v>
      </c>
      <c r="W49" s="5">
        <f t="shared" si="4"/>
        <v>157.93098307533069</v>
      </c>
    </row>
    <row r="50" spans="1:23" ht="20.100000000000001" customHeight="1" x14ac:dyDescent="0.2">
      <c r="A50" s="29"/>
      <c r="B50" s="29"/>
      <c r="T50" s="7">
        <v>42</v>
      </c>
      <c r="U50" s="5">
        <f t="shared" si="2"/>
        <v>121.48537159640821</v>
      </c>
      <c r="V50" s="5">
        <f t="shared" si="3"/>
        <v>85.039760117485741</v>
      </c>
      <c r="W50" s="5">
        <f t="shared" si="4"/>
        <v>157.93098307533069</v>
      </c>
    </row>
    <row r="51" spans="1:23" ht="20.100000000000001" customHeight="1" x14ac:dyDescent="0.2">
      <c r="A51" s="30" t="s">
        <v>1</v>
      </c>
      <c r="B51" s="31">
        <f>AVERAGE(B7:B48)</f>
        <v>121.48537159640821</v>
      </c>
      <c r="C51" s="31"/>
      <c r="D51" s="31"/>
      <c r="E51" s="31">
        <f>AVERAGE(E7:E48)</f>
        <v>121.48537159640821</v>
      </c>
    </row>
    <row r="52" spans="1:23" ht="20.100000000000001" customHeight="1" x14ac:dyDescent="0.2">
      <c r="A52" s="32" t="s">
        <v>2</v>
      </c>
      <c r="B52" s="33">
        <f>STDEVA(B7:B48)</f>
        <v>2.4476365746959075</v>
      </c>
      <c r="C52" s="33"/>
      <c r="D52" s="33"/>
      <c r="E52" s="33">
        <f>STDEVA(E7:E48)</f>
        <v>2.4476365746959075</v>
      </c>
    </row>
    <row r="53" spans="1:23" ht="20.100000000000001" customHeight="1" thickBot="1" x14ac:dyDescent="0.25">
      <c r="A53" s="34" t="s">
        <v>4</v>
      </c>
      <c r="B53" s="35">
        <f>B52/B51</f>
        <v>2.0147582729773478E-2</v>
      </c>
      <c r="C53" s="35"/>
      <c r="D53" s="35"/>
      <c r="E53" s="35">
        <f>E52/E51</f>
        <v>2.0147582729773478E-2</v>
      </c>
    </row>
    <row r="54" spans="1:23" ht="20.100000000000001" customHeight="1" x14ac:dyDescent="0.2">
      <c r="A54" s="29"/>
      <c r="B54" s="29"/>
    </row>
  </sheetData>
  <sheetProtection algorithmName="SHA-512" hashValue="UYmtumyBhd50YptgYGYDiK1o5yMPJAyV77/ALFZE8yBHX+aYqATcajasMyxQF1oipESnx5cPFd4i76fBqcCxqg==" saltValue="bGRJUHBZFStuVr/o/95DCQ==" spinCount="100000" sheet="1" objects="1" scenarios="1"/>
  <mergeCells count="1">
    <mergeCell ref="A1:H1"/>
  </mergeCells>
  <conditionalFormatting sqref="C54:D54 A5:I5 A1 A51:A54 F8:F12 K10:XFD12 G8:H8 F19:H23 F14:F18 K14:XFD23 A49:XFD50 F6:I7 F24:XFD48 F51:XFD53 G16:H17 A55:D59 J5:XFD9 A60:B103 T10:U50 U9:U50 E54:XFD59 A104:XFD1048576 G60:XFD103 V7:W50 A7:A48 A6:E6 C7:D48 G10:H14 A3:H4 I1:XFD4">
    <cfRule type="cellIs" dxfId="17" priority="19" operator="equal">
      <formula>"Observações"</formula>
    </cfRule>
    <cfRule type="cellIs" dxfId="16" priority="20" operator="equal">
      <formula>"Observação"</formula>
    </cfRule>
    <cfRule type="cellIs" dxfId="15" priority="21" operator="lessThan">
      <formula>0</formula>
    </cfRule>
  </conditionalFormatting>
  <conditionalFormatting sqref="B7:B48">
    <cfRule type="cellIs" dxfId="14" priority="16" operator="equal">
      <formula>"Observações"</formula>
    </cfRule>
    <cfRule type="cellIs" dxfId="13" priority="17" operator="equal">
      <formula>"Observação"</formula>
    </cfRule>
    <cfRule type="cellIs" dxfId="12" priority="18" operator="lessThan">
      <formula>0</formula>
    </cfRule>
  </conditionalFormatting>
  <conditionalFormatting sqref="B51:B53">
    <cfRule type="cellIs" dxfId="11" priority="10" operator="equal">
      <formula>"Observações"</formula>
    </cfRule>
    <cfRule type="cellIs" dxfId="10" priority="11" operator="equal">
      <formula>"Observação"</formula>
    </cfRule>
    <cfRule type="cellIs" dxfId="9" priority="12" operator="lessThan">
      <formula>0</formula>
    </cfRule>
  </conditionalFormatting>
  <conditionalFormatting sqref="E51:E53">
    <cfRule type="cellIs" dxfId="8" priority="7" operator="equal">
      <formula>"Observações"</formula>
    </cfRule>
    <cfRule type="cellIs" dxfId="7" priority="8" operator="equal">
      <formula>"Observação"</formula>
    </cfRule>
    <cfRule type="cellIs" dxfId="6" priority="9" operator="lessThan">
      <formula>0</formula>
    </cfRule>
  </conditionalFormatting>
  <conditionalFormatting sqref="C51:D53">
    <cfRule type="cellIs" dxfId="5" priority="4" operator="equal">
      <formula>"Observações"</formula>
    </cfRule>
    <cfRule type="cellIs" dxfId="4" priority="5" operator="equal">
      <formula>"Observação"</formula>
    </cfRule>
    <cfRule type="cellIs" dxfId="3" priority="6" operator="lessThan">
      <formula>0</formula>
    </cfRule>
  </conditionalFormatting>
  <conditionalFormatting sqref="E7:E48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SANEAMENTO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Saneamento pelo intervalo de trinta por cento em torno da média</dc:title>
  <dc:creator>Samuel Jesus de Oliveira</dc:creator>
  <cp:lastModifiedBy>Samuel Jesus de Oliveira</cp:lastModifiedBy>
  <dcterms:created xsi:type="dcterms:W3CDTF">2020-02-17T04:32:26Z</dcterms:created>
  <dcterms:modified xsi:type="dcterms:W3CDTF">2022-10-17T00:59:35Z</dcterms:modified>
</cp:coreProperties>
</file>